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P_FUAB_Gestio_Academica\ECONOMIA\FINANÇAMENT_SIMULADOR\"/>
    </mc:Choice>
  </mc:AlternateContent>
  <xr:revisionPtr revIDLastSave="0" documentId="13_ncr:1_{D34C36F8-8E37-4001-832D-79E49D9326BE}" xr6:coauthVersionLast="47" xr6:coauthVersionMax="47" xr10:uidLastSave="{00000000-0000-0000-0000-000000000000}"/>
  <bookViews>
    <workbookView xWindow="-25320" yWindow="-450" windowWidth="25440" windowHeight="15390" tabRatio="431" xr2:uid="{00000000-000D-0000-FFFF-FFFF00000000}"/>
  </bookViews>
  <sheets>
    <sheet name="Simulador EstOf" sheetId="5" r:id="rId1"/>
    <sheet name="Taulesllistes" sheetId="4" state="hidden" r:id="rId2"/>
    <sheet name="formulaVBA" sheetId="6" state="hidden" r:id="rId3"/>
  </sheets>
  <definedNames>
    <definedName name="_xlnm.Print_Area" localSheetId="0">'Simulador EstOf'!$A$1:$N$28</definedName>
    <definedName name="ESTUDIS" localSheetId="0">Taulesllistes!$H$5:$H$7</definedName>
    <definedName name="GRAU" localSheetId="0">Taulesllistes!$B$4:$B$7</definedName>
    <definedName name="MÀSTER.OFICIAL" localSheetId="0">Taulesllistes!$E$4:$E$14</definedName>
    <definedName name="SELECCIONA_ESTUDI" localSheetId="0">'Simulador EstOf'!#REF!</definedName>
    <definedName name="Z_0FBFB17B_132A_4B08_B366_E5444CC627BF_.wvu.Cols" localSheetId="0" hidden="1">'Simulador EstOf'!$I:$I,'Simulador EstOf'!#REF!</definedName>
    <definedName name="Z_8CCE93E3_F28A_4B13_B4A2_E41783454D66_.wvu.Cols" localSheetId="0" hidden="1">'Simulador EstOf'!$I:$I,'Simulador EstOf'!#REF!</definedName>
  </definedNames>
  <calcPr calcId="191029"/>
  <customWorkbookViews>
    <customWorkbookView name="hh" guid="{8CCE93E3-F28A-4B13-B4A2-E41783454D66}" maximized="1" windowWidth="1436" windowHeight="679" activeSheetId="3"/>
    <customWorkbookView name="kk" guid="{0FBFB17B-132A-4B08-B366-E5444CC627BF}" maximized="1" windowWidth="1436" windowHeight="67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5" l="1"/>
  <c r="B13" i="5" l="1"/>
  <c r="D11" i="5"/>
  <c r="C24" i="5"/>
  <c r="E24" i="5" l="1"/>
  <c r="K24" i="5" s="1"/>
  <c r="C21" i="5"/>
  <c r="C17" i="5"/>
  <c r="C18" i="5"/>
  <c r="C22" i="5"/>
  <c r="C19" i="5"/>
  <c r="C23" i="5"/>
  <c r="C20" i="5"/>
  <c r="E19" i="5" l="1"/>
  <c r="F19" i="5" s="1"/>
  <c r="E21" i="5"/>
  <c r="F21" i="5" s="1"/>
  <c r="E18" i="5"/>
  <c r="K18" i="5" s="1"/>
  <c r="E22" i="5"/>
  <c r="H24" i="5"/>
  <c r="E20" i="5"/>
  <c r="K20" i="5" s="1"/>
  <c r="E23" i="5"/>
  <c r="K23" i="5" s="1"/>
  <c r="E17" i="5"/>
  <c r="F17" i="5" s="1"/>
  <c r="F24" i="5"/>
  <c r="H18" i="5" l="1"/>
  <c r="J18" i="5" s="1"/>
  <c r="F23" i="5"/>
  <c r="K21" i="5"/>
  <c r="F22" i="5"/>
  <c r="K19" i="5"/>
  <c r="H23" i="5"/>
  <c r="H22" i="5"/>
  <c r="K22" i="5"/>
  <c r="H19" i="5"/>
  <c r="O24" i="5"/>
  <c r="N24" i="5"/>
  <c r="F18" i="5"/>
  <c r="H21" i="5"/>
  <c r="N21" i="5" s="1"/>
  <c r="H20" i="5"/>
  <c r="J20" i="5" s="1"/>
  <c r="H17" i="5"/>
  <c r="O17" i="5" s="1"/>
  <c r="J17" i="5"/>
  <c r="F20" i="5"/>
  <c r="J24" i="5"/>
  <c r="N19" i="5" l="1"/>
  <c r="O18" i="5"/>
  <c r="N18" i="5"/>
  <c r="J21" i="5"/>
  <c r="O22" i="5"/>
  <c r="N22" i="5"/>
  <c r="O19" i="5"/>
  <c r="J19" i="5"/>
  <c r="N23" i="5"/>
  <c r="O23" i="5"/>
  <c r="J22" i="5"/>
  <c r="J23" i="5"/>
  <c r="O20" i="5"/>
  <c r="N17" i="5"/>
  <c r="O21" i="5"/>
  <c r="N20" i="5"/>
</calcChain>
</file>

<file path=xl/sharedStrings.xml><?xml version="1.0" encoding="utf-8"?>
<sst xmlns="http://schemas.openxmlformats.org/spreadsheetml/2006/main" count="61" uniqueCount="58">
  <si>
    <t xml:space="preserve"> </t>
  </si>
  <si>
    <t>GRAU</t>
  </si>
  <si>
    <t>ESTUDIS</t>
  </si>
  <si>
    <t>SELECCIONA L'ESTUDI</t>
  </si>
  <si>
    <t>Didàctica del xinès per a hispanoparlants</t>
  </si>
  <si>
    <t>Gestió d'Empreses Hoteleres</t>
  </si>
  <si>
    <t>Gestió Esportiva/Sport Management (presencial)</t>
  </si>
  <si>
    <t>Turisme</t>
  </si>
  <si>
    <t>Direcció Hotelera</t>
  </si>
  <si>
    <t>Prevenció i Seguretat Integral</t>
  </si>
  <si>
    <t>Prevenció i Seguretat Integral (online)</t>
  </si>
  <si>
    <t>Direcció i Organització de Turisme d'Esdeveniments</t>
  </si>
  <si>
    <r>
      <t>MÀSTER</t>
    </r>
    <r>
      <rPr>
        <b/>
        <sz val="11"/>
        <color theme="0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>OFICIAL</t>
    </r>
  </si>
  <si>
    <t>TIN</t>
  </si>
  <si>
    <t>16.07.18</t>
  </si>
  <si>
    <t>Rev.:2</t>
  </si>
  <si>
    <t>Simula la teva matrícula</t>
  </si>
  <si>
    <t>Estudis</t>
  </si>
  <si>
    <t>Selecciona Titulació</t>
  </si>
  <si>
    <t>Import del Crèdit</t>
  </si>
  <si>
    <t>Introdueix els crèdits a cursar</t>
  </si>
  <si>
    <t>Tarifes i descomptes</t>
  </si>
  <si>
    <t>1 pagament</t>
  </si>
  <si>
    <t>2 pagaments</t>
  </si>
  <si>
    <t>3 pagaments</t>
  </si>
  <si>
    <t>4 pagaments</t>
  </si>
  <si>
    <t>5 pagaments</t>
  </si>
  <si>
    <t>6 pagaments</t>
  </si>
  <si>
    <t>8 pagaments</t>
  </si>
  <si>
    <t>9 pagaments</t>
  </si>
  <si>
    <r>
      <t>Import de la Matrícula</t>
    </r>
    <r>
      <rPr>
        <b/>
        <sz val="10"/>
        <color theme="0"/>
        <rFont val="Arial"/>
        <family val="2"/>
        <charset val="1"/>
      </rPr>
      <t>*</t>
    </r>
  </si>
  <si>
    <t>Descompte Centre</t>
  </si>
  <si>
    <t>Descompte</t>
  </si>
  <si>
    <t>Teledetecció i Sistemes de Informació Geogràfica</t>
  </si>
  <si>
    <t>Gestió Turística del Patrimoni Cultural</t>
  </si>
  <si>
    <t>MÀSTER OFICIAL</t>
  </si>
  <si>
    <t>PREU</t>
  </si>
  <si>
    <t>Opcions de quotes mensuals disponibles</t>
  </si>
  <si>
    <t>Polítiques Socials i Acció Comunitària</t>
  </si>
  <si>
    <t>Núm. Quotes</t>
  </si>
  <si>
    <t>%</t>
  </si>
  <si>
    <t>Import</t>
  </si>
  <si>
    <t>TAE***</t>
  </si>
  <si>
    <t>Cost total del crèdit</t>
  </si>
  <si>
    <t>Auditoria de Comptes i Comptabilitat</t>
  </si>
  <si>
    <t>Medicina Transfusional i Teràpies Cel.lulars i Tissulars</t>
  </si>
  <si>
    <t>Unió Europea - Xina: Cultura i Economia</t>
  </si>
  <si>
    <t>VBA per borrar contingut desplegable llistes dependents</t>
  </si>
  <si>
    <t xml:space="preserve">Private Sub Worksheet_Change(ByVal Target As Range)
    If Target.Address = "$C$9" Then
        Range("C10").ClearContents
    End If
End Sub
</t>
  </si>
  <si>
    <t>Arxivística i Governança de la informació</t>
  </si>
  <si>
    <t>Import de la matrícula amb descompte e import total finançat</t>
  </si>
  <si>
    <t>Import 1ª quota mensual</t>
  </si>
  <si>
    <t>Import resta de quotes</t>
  </si>
  <si>
    <t>Import total a terminis i import total degut</t>
  </si>
  <si>
    <r>
      <t>% Descompte</t>
    </r>
    <r>
      <rPr>
        <b/>
        <vertAlign val="superscript"/>
        <sz val="10"/>
        <color theme="0"/>
        <rFont val="Arial"/>
        <family val="2"/>
      </rPr>
      <t>1</t>
    </r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</si>
  <si>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0"/>
        <color theme="1"/>
        <rFont val="Calibri"/>
        <family val="2"/>
        <scheme val="minor"/>
      </rPr>
      <t xml:space="preserve"> El 3% de descompte per pagament únic s'aplica sobre l'import total de la matrícula, al deduir tots els descomptes (beca, Famíles Nombroses, altres gratuitats) i/o bonificacions.</t>
    </r>
  </si>
  <si>
    <t>Despeses d'obertura **</t>
  </si>
  <si>
    <r>
      <rPr>
        <sz val="11"/>
        <rFont val="Calibri"/>
        <family val="2"/>
        <scheme val="minor"/>
      </rPr>
      <t xml:space="preserve">Finançament subjecte a l'aprovació de Sabadell Consumer Finance, SAU </t>
    </r>
    <r>
      <rPr>
        <b/>
        <sz val="11"/>
        <rFont val="Calibri"/>
        <family val="2"/>
        <scheme val="minor"/>
      </rPr>
      <t xml:space="preserve">* Aquest import no inclou els descomptes per beca / Famíles Nombroses o altres gratuitats. **Despeses d'obertura a abonar en la primera quota. ***La TAE canvia en funció del termini (4, 5,6 8 i 9 mesos). </t>
    </r>
    <r>
      <rPr>
        <sz val="11"/>
        <rFont val="Calibri"/>
        <family val="2"/>
        <scheme val="minor"/>
      </rPr>
      <t>S'ha emprat pel càlcul de les quotes el sistema d'amortització francés, quotes periòdiques i constants. Oferta vàlida fins el 29 de febrer de 2029.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</si>
</sst>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#,##0.00\ [$€-403];[Red]\-#,##0.00\ [$€-403]"/>
    <numFmt numFmtId="166" formatCode="#,##0_ ;[Red]\-#,##0\ "/>
    <numFmt numFmtId="167" formatCode="#,##0.00\ &quot;€&quot;"/>
    <numFmt numFmtId="168" formatCode="#,##0\ &quot;€&quot;"/>
  </numFmts>
  <fonts count="28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rgb="FF55A228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color theme="0"/>
      <name val="Arial"/>
      <family val="2"/>
    </font>
    <font>
      <b/>
      <sz val="10"/>
      <name val="Calibri"/>
      <family val="2"/>
    </font>
    <font>
      <b/>
      <u/>
      <sz val="11"/>
      <name val="Calibri"/>
      <family val="2"/>
      <scheme val="minor"/>
    </font>
    <font>
      <sz val="21"/>
      <color rgb="FF202124"/>
      <name val="Inherit"/>
    </font>
    <font>
      <b/>
      <vertAlign val="superscript"/>
      <sz val="10"/>
      <color theme="0"/>
      <name val="Arial"/>
      <family val="2"/>
    </font>
    <font>
      <i/>
      <vertAlign val="superscript"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54A228"/>
        <bgColor indexed="64"/>
      </patternFill>
    </fill>
    <fill>
      <patternFill patternType="solid">
        <fgColor rgb="FF54A228"/>
        <bgColor rgb="FFDDDDDD"/>
      </patternFill>
    </fill>
    <fill>
      <patternFill patternType="solid">
        <fgColor rgb="FFEBF8E4"/>
        <bgColor indexed="64"/>
      </patternFill>
    </fill>
    <fill>
      <patternFill patternType="solid">
        <fgColor rgb="FFEBF8E4"/>
        <bgColor rgb="FFCCCCCC"/>
      </patternFill>
    </fill>
    <fill>
      <patternFill patternType="solid">
        <fgColor rgb="FF55A127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</cellStyleXfs>
  <cellXfs count="107">
    <xf numFmtId="0" fontId="0" fillId="0" borderId="0" xfId="0"/>
    <xf numFmtId="0" fontId="11" fillId="3" borderId="0" xfId="0" applyFont="1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 applyAlignment="1">
      <alignment horizontal="left"/>
    </xf>
    <xf numFmtId="167" fontId="8" fillId="3" borderId="0" xfId="0" applyNumberFormat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/>
    </xf>
    <xf numFmtId="10" fontId="0" fillId="3" borderId="7" xfId="1" applyNumberFormat="1" applyFont="1" applyFill="1" applyBorder="1" applyAlignment="1">
      <alignment horizontal="center" vertical="center"/>
    </xf>
    <xf numFmtId="10" fontId="0" fillId="2" borderId="7" xfId="1" applyNumberFormat="1" applyFon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4" fillId="7" borderId="1" xfId="0" applyFont="1" applyFill="1" applyBorder="1" applyAlignment="1">
      <alignment horizontal="left" vertical="center" indent="1"/>
    </xf>
    <xf numFmtId="0" fontId="13" fillId="6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vertical="top"/>
    </xf>
    <xf numFmtId="0" fontId="2" fillId="3" borderId="9" xfId="0" applyFont="1" applyFill="1" applyBorder="1" applyAlignment="1" applyProtection="1">
      <alignment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0" fontId="2" fillId="3" borderId="11" xfId="0" applyFont="1" applyFill="1" applyBorder="1" applyAlignment="1" applyProtection="1">
      <alignment vertical="center"/>
      <protection hidden="1"/>
    </xf>
    <xf numFmtId="0" fontId="2" fillId="3" borderId="12" xfId="0" applyFont="1" applyFill="1" applyBorder="1" applyAlignment="1" applyProtection="1">
      <alignment vertical="center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12" xfId="0" applyFont="1" applyFill="1" applyBorder="1"/>
    <xf numFmtId="0" fontId="2" fillId="3" borderId="13" xfId="0" applyFont="1" applyFill="1" applyBorder="1"/>
    <xf numFmtId="0" fontId="17" fillId="0" borderId="12" xfId="5" applyFont="1" applyBorder="1"/>
    <xf numFmtId="168" fontId="17" fillId="0" borderId="13" xfId="5" applyNumberFormat="1" applyFont="1" applyBorder="1" applyAlignment="1">
      <alignment vertical="center"/>
    </xf>
    <xf numFmtId="0" fontId="2" fillId="7" borderId="8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10" fillId="3" borderId="7" xfId="0" applyFont="1" applyFill="1" applyBorder="1" applyAlignment="1" applyProtection="1">
      <alignment horizontal="left" vertical="center" indent="1"/>
      <protection hidden="1"/>
    </xf>
    <xf numFmtId="165" fontId="0" fillId="3" borderId="7" xfId="0" applyNumberFormat="1" applyFill="1" applyBorder="1" applyAlignment="1" applyProtection="1">
      <alignment horizontal="center" vertical="center"/>
      <protection hidden="1"/>
    </xf>
    <xf numFmtId="165" fontId="0" fillId="3" borderId="1" xfId="0" applyNumberFormat="1" applyFill="1" applyBorder="1" applyAlignment="1" applyProtection="1">
      <alignment horizontal="center" vertical="center"/>
      <protection hidden="1"/>
    </xf>
    <xf numFmtId="165" fontId="0" fillId="7" borderId="1" xfId="0" applyNumberFormat="1" applyFill="1" applyBorder="1" applyAlignment="1" applyProtection="1">
      <alignment horizontal="center" vertical="center"/>
      <protection hidden="1"/>
    </xf>
    <xf numFmtId="10" fontId="0" fillId="3" borderId="7" xfId="4" applyNumberFormat="1" applyFont="1" applyFill="1" applyBorder="1" applyAlignment="1">
      <alignment horizontal="center" vertical="center"/>
    </xf>
    <xf numFmtId="10" fontId="0" fillId="3" borderId="1" xfId="4" applyNumberFormat="1" applyFont="1" applyFill="1" applyBorder="1" applyAlignment="1">
      <alignment horizontal="center" vertical="center"/>
    </xf>
    <xf numFmtId="10" fontId="0" fillId="7" borderId="1" xfId="4" applyNumberFormat="1" applyFont="1" applyFill="1" applyBorder="1" applyAlignment="1">
      <alignment horizontal="center" vertical="center"/>
    </xf>
    <xf numFmtId="167" fontId="0" fillId="3" borderId="7" xfId="4" applyNumberFormat="1" applyFont="1" applyFill="1" applyBorder="1" applyAlignment="1">
      <alignment horizontal="center" vertical="center"/>
    </xf>
    <xf numFmtId="167" fontId="0" fillId="3" borderId="1" xfId="4" applyNumberFormat="1" applyFont="1" applyFill="1" applyBorder="1" applyAlignment="1">
      <alignment horizontal="center" vertical="center"/>
    </xf>
    <xf numFmtId="167" fontId="0" fillId="7" borderId="1" xfId="4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/>
    </xf>
    <xf numFmtId="165" fontId="0" fillId="3" borderId="19" xfId="0" applyNumberFormat="1" applyFill="1" applyBorder="1" applyAlignment="1">
      <alignment horizontal="center" vertical="center"/>
    </xf>
    <xf numFmtId="165" fontId="0" fillId="7" borderId="19" xfId="0" applyNumberFormat="1" applyFill="1" applyBorder="1" applyAlignment="1">
      <alignment horizontal="center" vertical="center"/>
    </xf>
    <xf numFmtId="165" fontId="0" fillId="3" borderId="18" xfId="0" applyNumberFormat="1" applyFill="1" applyBorder="1" applyAlignment="1">
      <alignment horizontal="center" vertical="center"/>
    </xf>
    <xf numFmtId="165" fontId="0" fillId="3" borderId="20" xfId="0" applyNumberFormat="1" applyFill="1" applyBorder="1" applyAlignment="1">
      <alignment horizontal="center" vertical="center"/>
    </xf>
    <xf numFmtId="165" fontId="0" fillId="7" borderId="20" xfId="0" applyNumberFormat="1" applyFill="1" applyBorder="1" applyAlignment="1">
      <alignment horizontal="center" vertical="center"/>
    </xf>
    <xf numFmtId="0" fontId="19" fillId="3" borderId="0" xfId="0" applyFont="1" applyFill="1" applyProtection="1">
      <protection hidden="1"/>
    </xf>
    <xf numFmtId="0" fontId="2" fillId="3" borderId="14" xfId="0" applyFont="1" applyFill="1" applyBorder="1" applyAlignment="1" applyProtection="1">
      <alignment vertical="center"/>
      <protection hidden="1"/>
    </xf>
    <xf numFmtId="0" fontId="2" fillId="3" borderId="15" xfId="0" applyFont="1" applyFill="1" applyBorder="1" applyAlignment="1" applyProtection="1">
      <alignment vertical="center"/>
      <protection hidden="1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10" fontId="21" fillId="7" borderId="1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20" fillId="6" borderId="5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10" fontId="21" fillId="3" borderId="7" xfId="4" applyNumberFormat="1" applyFont="1" applyFill="1" applyBorder="1" applyAlignment="1">
      <alignment horizontal="center" vertical="center"/>
    </xf>
    <xf numFmtId="10" fontId="21" fillId="3" borderId="1" xfId="4" applyNumberFormat="1" applyFont="1" applyFill="1" applyBorder="1" applyAlignment="1">
      <alignment horizontal="center" vertical="center"/>
    </xf>
    <xf numFmtId="10" fontId="21" fillId="7" borderId="1" xfId="4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167" fontId="3" fillId="3" borderId="7" xfId="4" applyNumberFormat="1" applyFont="1" applyFill="1" applyBorder="1" applyAlignment="1">
      <alignment horizontal="center" vertical="center"/>
    </xf>
    <xf numFmtId="167" fontId="3" fillId="3" borderId="1" xfId="4" applyNumberFormat="1" applyFont="1" applyFill="1" applyBorder="1" applyAlignment="1">
      <alignment horizontal="center" vertical="center"/>
    </xf>
    <xf numFmtId="167" fontId="3" fillId="7" borderId="1" xfId="4" applyNumberFormat="1" applyFont="1" applyFill="1" applyBorder="1" applyAlignment="1">
      <alignment horizontal="center" vertical="center"/>
    </xf>
    <xf numFmtId="168" fontId="23" fillId="0" borderId="13" xfId="5" applyNumberFormat="1" applyFont="1" applyBorder="1" applyAlignment="1">
      <alignment vertical="center"/>
    </xf>
    <xf numFmtId="0" fontId="17" fillId="0" borderId="10" xfId="5" applyFont="1" applyBorder="1"/>
    <xf numFmtId="0" fontId="2" fillId="3" borderId="11" xfId="0" applyFont="1" applyFill="1" applyBorder="1" applyAlignment="1">
      <alignment vertical="center"/>
    </xf>
    <xf numFmtId="0" fontId="0" fillId="3" borderId="13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5" xfId="0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9" borderId="5" xfId="0" applyFill="1" applyBorder="1" applyAlignment="1">
      <alignment vertical="center" wrapText="1"/>
    </xf>
    <xf numFmtId="167" fontId="4" fillId="3" borderId="7" xfId="0" applyNumberFormat="1" applyFont="1" applyFill="1" applyBorder="1" applyAlignment="1" applyProtection="1">
      <alignment horizontal="right"/>
      <protection locked="0" hidden="1"/>
    </xf>
    <xf numFmtId="0" fontId="10" fillId="3" borderId="21" xfId="0" applyFont="1" applyFill="1" applyBorder="1" applyAlignment="1">
      <alignment horizontal="left" vertical="center" indent="1"/>
    </xf>
    <xf numFmtId="0" fontId="10" fillId="3" borderId="23" xfId="0" applyFont="1" applyFill="1" applyBorder="1" applyAlignment="1">
      <alignment horizontal="left" vertical="center" indent="1"/>
    </xf>
    <xf numFmtId="167" fontId="4" fillId="3" borderId="22" xfId="0" applyNumberFormat="1" applyFont="1" applyFill="1" applyBorder="1" applyAlignment="1" applyProtection="1">
      <alignment horizontal="right"/>
      <protection hidden="1"/>
    </xf>
    <xf numFmtId="0" fontId="10" fillId="3" borderId="25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 applyProtection="1">
      <alignment horizontal="right" vertical="center"/>
      <protection locked="0"/>
    </xf>
    <xf numFmtId="0" fontId="10" fillId="0" borderId="24" xfId="0" applyFont="1" applyBorder="1" applyAlignment="1" applyProtection="1">
      <alignment horizontal="right" vertical="center" wrapText="1"/>
      <protection locked="0" hidden="1"/>
    </xf>
    <xf numFmtId="166" fontId="1" fillId="3" borderId="26" xfId="0" applyNumberFormat="1" applyFont="1" applyFill="1" applyBorder="1" applyProtection="1">
      <protection locked="0"/>
    </xf>
    <xf numFmtId="10" fontId="24" fillId="7" borderId="1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5" fillId="3" borderId="0" xfId="0" applyFont="1" applyFill="1" applyAlignment="1">
      <alignment vertical="center" wrapText="1"/>
    </xf>
    <xf numFmtId="0" fontId="12" fillId="6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4" fillId="7" borderId="27" xfId="0" applyFont="1" applyFill="1" applyBorder="1" applyAlignment="1">
      <alignment horizontal="left" vertical="center" wrapText="1"/>
    </xf>
    <xf numFmtId="0" fontId="14" fillId="7" borderId="28" xfId="0" applyFont="1" applyFill="1" applyBorder="1" applyAlignment="1">
      <alignment horizontal="left" vertical="center" wrapText="1"/>
    </xf>
    <xf numFmtId="0" fontId="14" fillId="7" borderId="29" xfId="0" applyFont="1" applyFill="1" applyBorder="1" applyAlignment="1">
      <alignment horizontal="left" vertical="center" wrapText="1"/>
    </xf>
    <xf numFmtId="0" fontId="14" fillId="7" borderId="30" xfId="0" applyFont="1" applyFill="1" applyBorder="1" applyAlignment="1">
      <alignment horizontal="left" vertical="center" wrapText="1"/>
    </xf>
    <xf numFmtId="0" fontId="14" fillId="7" borderId="16" xfId="0" applyFont="1" applyFill="1" applyBorder="1" applyAlignment="1">
      <alignment horizontal="left" vertical="center" wrapText="1"/>
    </xf>
    <xf numFmtId="0" fontId="14" fillId="7" borderId="31" xfId="0" applyFont="1" applyFill="1" applyBorder="1" applyAlignment="1">
      <alignment horizontal="left" vertical="center" wrapText="1"/>
    </xf>
  </cellXfs>
  <cellStyles count="6">
    <cellStyle name="Hipervínculo" xfId="2" builtinId="8" hidden="1"/>
    <cellStyle name="Hipervínculo visitado" xfId="3" builtinId="9" hidden="1"/>
    <cellStyle name="Moneda" xfId="4" builtinId="4"/>
    <cellStyle name="Normal" xfId="0" builtinId="0"/>
    <cellStyle name="Normal_Hoja5" xfId="5" xr:uid="{00000000-0005-0000-0000-000004000000}"/>
    <cellStyle name="Porcentaje" xfId="1" builtinId="5"/>
  </cellStyles>
  <dxfs count="0"/>
  <tableStyles count="0" defaultTableStyle="TableStyleMedium2" defaultPivotStyle="PivotStyleLight16"/>
  <colors>
    <mruColors>
      <color rgb="FFEBF8E4"/>
      <color rgb="FF55A127"/>
      <color rgb="FF55A228"/>
      <color rgb="FFCAEDB5"/>
      <color rgb="FFF3FFF3"/>
      <color rgb="FFFFFFFF"/>
      <color rgb="FF54A228"/>
      <color rgb="FFE7F6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141848</xdr:colOff>
      <xdr:row>1</xdr:row>
      <xdr:rowOff>9525</xdr:rowOff>
    </xdr:from>
    <xdr:to>
      <xdr:col>2</xdr:col>
      <xdr:colOff>1192654</xdr:colOff>
      <xdr:row>3</xdr:row>
      <xdr:rowOff>57220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75248" y="200025"/>
          <a:ext cx="3022481" cy="42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1:O134"/>
  <sheetViews>
    <sheetView showGridLines="0" tabSelected="1" zoomScaleNormal="100" zoomScalePageLayoutView="125" workbookViewId="0">
      <selection activeCell="H9" sqref="H9"/>
    </sheetView>
  </sheetViews>
  <sheetFormatPr baseColWidth="10" defaultRowHeight="15"/>
  <cols>
    <col min="1" max="1" width="8" customWidth="1"/>
    <col min="2" max="2" width="29.5703125" customWidth="1"/>
    <col min="3" max="3" width="44.85546875" customWidth="1"/>
    <col min="4" max="4" width="14.42578125" customWidth="1"/>
    <col min="5" max="5" width="12.5703125" customWidth="1"/>
    <col min="6" max="6" width="22.28515625" customWidth="1"/>
    <col min="7" max="7" width="9" customWidth="1"/>
    <col min="8" max="8" width="12.140625" customWidth="1"/>
    <col min="9" max="9" width="9.28515625" customWidth="1"/>
    <col min="10" max="10" width="12.28515625" style="7" customWidth="1"/>
    <col min="11" max="11" width="15" style="7" customWidth="1"/>
    <col min="12" max="12" width="11" style="7" customWidth="1"/>
    <col min="13" max="13" width="10.28515625" style="7" customWidth="1"/>
    <col min="14" max="14" width="14.28515625" customWidth="1"/>
    <col min="15" max="15" width="13.5703125" customWidth="1"/>
    <col min="16" max="21" width="11.42578125" customWidth="1"/>
  </cols>
  <sheetData>
    <row r="1" spans="2:15" s="2" customFormat="1">
      <c r="J1" s="6"/>
      <c r="K1" s="6"/>
      <c r="L1" s="6"/>
      <c r="M1" s="6"/>
    </row>
    <row r="2" spans="2:15" s="2" customFormat="1">
      <c r="J2" s="6"/>
      <c r="K2" s="6"/>
      <c r="L2" s="6"/>
      <c r="M2" s="6"/>
    </row>
    <row r="3" spans="2:15" s="2" customFormat="1">
      <c r="J3" s="6"/>
      <c r="K3" s="6" t="s">
        <v>14</v>
      </c>
      <c r="L3" s="6"/>
      <c r="M3" s="6"/>
    </row>
    <row r="4" spans="2:15" s="2" customFormat="1">
      <c r="J4" s="6"/>
      <c r="K4" s="6" t="s">
        <v>15</v>
      </c>
      <c r="L4" s="6"/>
      <c r="M4" s="6"/>
    </row>
    <row r="5" spans="2:15" s="2" customFormat="1">
      <c r="J5" s="6"/>
      <c r="K5" s="6"/>
      <c r="L5" s="6"/>
      <c r="M5" s="6"/>
    </row>
    <row r="6" spans="2:15" s="2" customFormat="1" ht="26.25">
      <c r="B6" s="1" t="s">
        <v>16</v>
      </c>
      <c r="J6" s="6"/>
      <c r="K6" s="6"/>
      <c r="L6" s="6"/>
      <c r="M6" s="6"/>
    </row>
    <row r="7" spans="2:15" s="2" customFormat="1">
      <c r="J7" s="6"/>
      <c r="K7" s="6"/>
      <c r="L7" s="6"/>
      <c r="M7" s="6"/>
    </row>
    <row r="8" spans="2:15" s="2" customFormat="1" ht="24" customHeight="1">
      <c r="B8" s="95" t="s">
        <v>21</v>
      </c>
      <c r="C8" s="95"/>
      <c r="H8" s="3"/>
      <c r="J8" s="6"/>
      <c r="K8" s="6"/>
      <c r="L8" s="6"/>
      <c r="M8" s="6"/>
    </row>
    <row r="9" spans="2:15" s="2" customFormat="1" ht="17.25" customHeight="1">
      <c r="B9" s="85" t="s">
        <v>17</v>
      </c>
      <c r="C9" s="89" t="s">
        <v>3</v>
      </c>
      <c r="H9" s="3"/>
      <c r="J9" s="6"/>
      <c r="K9" s="6"/>
      <c r="L9" s="6"/>
      <c r="M9" s="6"/>
    </row>
    <row r="10" spans="2:15" s="2" customFormat="1" ht="23.25" customHeight="1">
      <c r="B10" s="86" t="s">
        <v>18</v>
      </c>
      <c r="C10" s="90"/>
      <c r="H10" s="3"/>
      <c r="J10" s="6"/>
      <c r="K10" s="6"/>
      <c r="L10" s="6"/>
      <c r="M10" s="6"/>
    </row>
    <row r="11" spans="2:15" s="2" customFormat="1" ht="26.25">
      <c r="B11" s="85" t="s">
        <v>19</v>
      </c>
      <c r="C11" s="87" t="str">
        <f>IFERROR(VLOOKUP($C$10,Taulesllistes!B4:C7,2,0),IFERROR(VLOOKUP($C$10,Taulesllistes!E4:F19,2,0),"0,00€"))</f>
        <v>0,00€</v>
      </c>
      <c r="D11" s="57" t="str">
        <f>IF(C9="MÀSTER.OFICIAL","  *Preu del crèdit per alumnes comunitaris"," ")</f>
        <v xml:space="preserve"> </v>
      </c>
      <c r="J11" s="6"/>
      <c r="K11" s="6"/>
      <c r="L11" s="93"/>
      <c r="M11" s="6"/>
    </row>
    <row r="12" spans="2:15" s="2" customFormat="1">
      <c r="B12" s="88" t="s">
        <v>20</v>
      </c>
      <c r="C12" s="91">
        <v>60</v>
      </c>
      <c r="J12" s="6"/>
      <c r="K12" s="6"/>
      <c r="L12" s="6"/>
      <c r="M12" s="6"/>
    </row>
    <row r="13" spans="2:15" s="2" customFormat="1" ht="0.75" customHeight="1">
      <c r="B13" s="40" t="str">
        <f>IF(AND(C10="Arxivística i Gestió de Documents",C12=60),"Descompte per matricular 60 crèdits"," ")</f>
        <v xml:space="preserve"> </v>
      </c>
      <c r="C13" s="84">
        <v>0</v>
      </c>
      <c r="J13" s="6"/>
      <c r="K13" s="6"/>
      <c r="L13" s="6"/>
      <c r="M13" s="6"/>
    </row>
    <row r="14" spans="2:15" s="2" customFormat="1">
      <c r="B14" s="4"/>
      <c r="C14" s="5"/>
      <c r="J14" s="6"/>
      <c r="K14" s="6"/>
      <c r="L14" s="6"/>
      <c r="M14" s="6"/>
    </row>
    <row r="15" spans="2:15" s="13" customFormat="1" ht="42" customHeight="1">
      <c r="B15" s="8" t="s">
        <v>0</v>
      </c>
      <c r="D15" s="96" t="s">
        <v>31</v>
      </c>
      <c r="E15" s="97"/>
      <c r="F15" s="50"/>
      <c r="G15" s="98" t="s">
        <v>56</v>
      </c>
      <c r="H15" s="99"/>
      <c r="J15" s="21"/>
      <c r="K15" s="21"/>
      <c r="L15" s="21"/>
      <c r="M15" s="21"/>
    </row>
    <row r="16" spans="2:15" s="13" customFormat="1" ht="51">
      <c r="B16" s="26" t="s">
        <v>37</v>
      </c>
      <c r="C16" s="24" t="s">
        <v>30</v>
      </c>
      <c r="D16" s="25" t="s">
        <v>54</v>
      </c>
      <c r="E16" s="25" t="s">
        <v>32</v>
      </c>
      <c r="F16" s="63" t="s">
        <v>50</v>
      </c>
      <c r="G16" s="60" t="s">
        <v>40</v>
      </c>
      <c r="H16" s="60" t="s">
        <v>41</v>
      </c>
      <c r="I16" s="26" t="s">
        <v>39</v>
      </c>
      <c r="J16" s="26" t="s">
        <v>51</v>
      </c>
      <c r="K16" s="26" t="s">
        <v>52</v>
      </c>
      <c r="L16" s="26" t="s">
        <v>13</v>
      </c>
      <c r="M16" s="64" t="s">
        <v>42</v>
      </c>
      <c r="N16" s="63" t="s">
        <v>53</v>
      </c>
      <c r="O16" s="63" t="s">
        <v>43</v>
      </c>
    </row>
    <row r="17" spans="2:15" s="13" customFormat="1" ht="20.100000000000001" customHeight="1">
      <c r="B17" s="22" t="s">
        <v>22</v>
      </c>
      <c r="C17" s="41">
        <f>IF($C$10="Arxivística i Gestió de Documents",IF($C$12&gt;59,$C$12*$C$11-$C$13,$C$12*$C$11),$C$12*$C$11)</f>
        <v>0</v>
      </c>
      <c r="D17" s="9">
        <v>0.03</v>
      </c>
      <c r="E17" s="51">
        <f t="shared" ref="E17:E24" si="0">C17*D17</f>
        <v>0</v>
      </c>
      <c r="F17" s="54">
        <f>+C17-E17</f>
        <v>0</v>
      </c>
      <c r="G17" s="10">
        <v>0</v>
      </c>
      <c r="H17" s="11">
        <f t="shared" ref="H17:H24" si="1">(C17-E17)*G17</f>
        <v>0</v>
      </c>
      <c r="I17" s="12">
        <v>1</v>
      </c>
      <c r="J17" s="47">
        <f>C17-E17</f>
        <v>0</v>
      </c>
      <c r="K17" s="47">
        <v>0</v>
      </c>
      <c r="L17" s="44">
        <v>0</v>
      </c>
      <c r="M17" s="65">
        <v>0</v>
      </c>
      <c r="N17" s="69">
        <f t="shared" ref="N17:N24" si="2">+C17-E17+H17</f>
        <v>0</v>
      </c>
      <c r="O17" s="69">
        <f t="shared" ref="O17:O24" si="3">(C17-E17+H17)-F17</f>
        <v>0</v>
      </c>
    </row>
    <row r="18" spans="2:15" s="13" customFormat="1" ht="20.100000000000001" customHeight="1">
      <c r="B18" s="22" t="s">
        <v>23</v>
      </c>
      <c r="C18" s="42">
        <f t="shared" ref="C18:C24" si="4">IF($C$10="Arxivística i Gestió de Documents",IF($C$12&gt;59,$C$12*$C$11-$C$13,$C$12*$C$11),$C$12*$C$11)</f>
        <v>0</v>
      </c>
      <c r="D18" s="14">
        <v>0</v>
      </c>
      <c r="E18" s="52">
        <f t="shared" si="0"/>
        <v>0</v>
      </c>
      <c r="F18" s="55">
        <f>+C18-E18</f>
        <v>0</v>
      </c>
      <c r="G18" s="15">
        <v>0</v>
      </c>
      <c r="H18" s="16">
        <f t="shared" si="1"/>
        <v>0</v>
      </c>
      <c r="I18" s="17">
        <v>2</v>
      </c>
      <c r="J18" s="48">
        <f>0.6*(C18-E18)+H18</f>
        <v>0</v>
      </c>
      <c r="K18" s="48">
        <f>0.4*(C18-E18)</f>
        <v>0</v>
      </c>
      <c r="L18" s="45">
        <v>0</v>
      </c>
      <c r="M18" s="66">
        <v>0</v>
      </c>
      <c r="N18" s="70">
        <f t="shared" si="2"/>
        <v>0</v>
      </c>
      <c r="O18" s="70">
        <f t="shared" si="3"/>
        <v>0</v>
      </c>
    </row>
    <row r="19" spans="2:15" s="13" customFormat="1" ht="20.100000000000001" customHeight="1">
      <c r="B19" s="23" t="s">
        <v>24</v>
      </c>
      <c r="C19" s="43">
        <f t="shared" si="4"/>
        <v>0</v>
      </c>
      <c r="D19" s="19">
        <v>0</v>
      </c>
      <c r="E19" s="53">
        <f t="shared" si="0"/>
        <v>0</v>
      </c>
      <c r="F19" s="56">
        <f>+C19-E19</f>
        <v>0</v>
      </c>
      <c r="G19" s="19">
        <v>0</v>
      </c>
      <c r="H19" s="20">
        <f t="shared" si="1"/>
        <v>0</v>
      </c>
      <c r="I19" s="18">
        <v>3</v>
      </c>
      <c r="J19" s="49">
        <f t="shared" ref="J19:J24" si="5">(1/I19)*(C19-E19)+H19</f>
        <v>0</v>
      </c>
      <c r="K19" s="49">
        <f t="shared" ref="K19:K24" si="6">(C19-E19)*(1/I19)</f>
        <v>0</v>
      </c>
      <c r="L19" s="46">
        <v>0</v>
      </c>
      <c r="M19" s="67">
        <v>0</v>
      </c>
      <c r="N19" s="71">
        <f t="shared" si="2"/>
        <v>0</v>
      </c>
      <c r="O19" s="71">
        <f t="shared" si="3"/>
        <v>0</v>
      </c>
    </row>
    <row r="20" spans="2:15" s="13" customFormat="1" ht="20.100000000000001" customHeight="1">
      <c r="B20" s="23" t="s">
        <v>25</v>
      </c>
      <c r="C20" s="43">
        <f t="shared" si="4"/>
        <v>0</v>
      </c>
      <c r="D20" s="19">
        <v>0</v>
      </c>
      <c r="E20" s="53">
        <f t="shared" si="0"/>
        <v>0</v>
      </c>
      <c r="F20" s="56">
        <f t="shared" ref="F20:F24" si="7">+C20-E20</f>
        <v>0</v>
      </c>
      <c r="G20" s="92">
        <v>5.0000000000000001E-3</v>
      </c>
      <c r="H20" s="20">
        <f t="shared" si="1"/>
        <v>0</v>
      </c>
      <c r="I20" s="18">
        <v>4</v>
      </c>
      <c r="J20" s="49">
        <f t="shared" si="5"/>
        <v>0</v>
      </c>
      <c r="K20" s="49">
        <f t="shared" si="6"/>
        <v>0</v>
      </c>
      <c r="L20" s="46">
        <v>0</v>
      </c>
      <c r="M20" s="67">
        <v>2.4299999999999999E-2</v>
      </c>
      <c r="N20" s="71">
        <f t="shared" si="2"/>
        <v>0</v>
      </c>
      <c r="O20" s="71">
        <f t="shared" si="3"/>
        <v>0</v>
      </c>
    </row>
    <row r="21" spans="2:15" s="13" customFormat="1" ht="20.100000000000001" customHeight="1">
      <c r="B21" s="23" t="s">
        <v>26</v>
      </c>
      <c r="C21" s="43">
        <f t="shared" si="4"/>
        <v>0</v>
      </c>
      <c r="D21" s="19">
        <v>0</v>
      </c>
      <c r="E21" s="53">
        <f t="shared" si="0"/>
        <v>0</v>
      </c>
      <c r="F21" s="56">
        <f t="shared" si="7"/>
        <v>0</v>
      </c>
      <c r="G21" s="92">
        <v>7.4999999999999997E-3</v>
      </c>
      <c r="H21" s="20">
        <f t="shared" si="1"/>
        <v>0</v>
      </c>
      <c r="I21" s="18">
        <v>5</v>
      </c>
      <c r="J21" s="49">
        <f t="shared" si="5"/>
        <v>0</v>
      </c>
      <c r="K21" s="49">
        <f t="shared" si="6"/>
        <v>0</v>
      </c>
      <c r="L21" s="46">
        <v>0</v>
      </c>
      <c r="M21" s="67">
        <v>3.0499999999999999E-2</v>
      </c>
      <c r="N21" s="71">
        <f t="shared" si="2"/>
        <v>0</v>
      </c>
      <c r="O21" s="71">
        <f t="shared" si="3"/>
        <v>0</v>
      </c>
    </row>
    <row r="22" spans="2:15" s="13" customFormat="1" ht="20.100000000000001" customHeight="1">
      <c r="B22" s="23" t="s">
        <v>27</v>
      </c>
      <c r="C22" s="43">
        <f t="shared" si="4"/>
        <v>0</v>
      </c>
      <c r="D22" s="19">
        <v>0</v>
      </c>
      <c r="E22" s="53">
        <f t="shared" si="0"/>
        <v>0</v>
      </c>
      <c r="F22" s="56">
        <f t="shared" si="7"/>
        <v>0</v>
      </c>
      <c r="G22" s="61">
        <v>1.2500000000000001E-2</v>
      </c>
      <c r="H22" s="20">
        <f t="shared" si="1"/>
        <v>0</v>
      </c>
      <c r="I22" s="18">
        <v>6</v>
      </c>
      <c r="J22" s="49">
        <f t="shared" si="5"/>
        <v>0</v>
      </c>
      <c r="K22" s="49">
        <f t="shared" si="6"/>
        <v>0</v>
      </c>
      <c r="L22" s="46">
        <v>0</v>
      </c>
      <c r="M22" s="67">
        <v>4.3999999999999997E-2</v>
      </c>
      <c r="N22" s="71">
        <f t="shared" si="2"/>
        <v>0</v>
      </c>
      <c r="O22" s="71">
        <f t="shared" si="3"/>
        <v>0</v>
      </c>
    </row>
    <row r="23" spans="2:15" s="13" customFormat="1" ht="20.100000000000001" customHeight="1">
      <c r="B23" s="23" t="s">
        <v>28</v>
      </c>
      <c r="C23" s="43">
        <f t="shared" si="4"/>
        <v>0</v>
      </c>
      <c r="D23" s="19">
        <v>0</v>
      </c>
      <c r="E23" s="53">
        <f t="shared" si="0"/>
        <v>0</v>
      </c>
      <c r="F23" s="56">
        <f t="shared" si="7"/>
        <v>0</v>
      </c>
      <c r="G23" s="61">
        <v>1.7500000000000002E-2</v>
      </c>
      <c r="H23" s="20">
        <f t="shared" si="1"/>
        <v>0</v>
      </c>
      <c r="I23" s="18">
        <v>8</v>
      </c>
      <c r="J23" s="49">
        <f t="shared" si="5"/>
        <v>0</v>
      </c>
      <c r="K23" s="49">
        <f t="shared" si="6"/>
        <v>0</v>
      </c>
      <c r="L23" s="46">
        <v>0</v>
      </c>
      <c r="M23" s="67">
        <v>4.8099999999999997E-2</v>
      </c>
      <c r="N23" s="71">
        <f t="shared" si="2"/>
        <v>0</v>
      </c>
      <c r="O23" s="71">
        <f t="shared" si="3"/>
        <v>0</v>
      </c>
    </row>
    <row r="24" spans="2:15" s="13" customFormat="1" ht="20.100000000000001" customHeight="1">
      <c r="B24" s="23" t="s">
        <v>29</v>
      </c>
      <c r="C24" s="43">
        <f t="shared" si="4"/>
        <v>0</v>
      </c>
      <c r="D24" s="19">
        <v>0</v>
      </c>
      <c r="E24" s="53">
        <f t="shared" si="0"/>
        <v>0</v>
      </c>
      <c r="F24" s="56">
        <f t="shared" si="7"/>
        <v>0</v>
      </c>
      <c r="G24" s="61">
        <v>2.5000000000000001E-2</v>
      </c>
      <c r="H24" s="20">
        <f t="shared" si="1"/>
        <v>0</v>
      </c>
      <c r="I24" s="18">
        <v>9</v>
      </c>
      <c r="J24" s="49">
        <f t="shared" si="5"/>
        <v>0</v>
      </c>
      <c r="K24" s="49">
        <f t="shared" si="6"/>
        <v>0</v>
      </c>
      <c r="L24" s="46">
        <v>0</v>
      </c>
      <c r="M24" s="67">
        <v>6.25E-2</v>
      </c>
      <c r="N24" s="71">
        <f t="shared" si="2"/>
        <v>0</v>
      </c>
      <c r="O24" s="71">
        <f t="shared" si="3"/>
        <v>0</v>
      </c>
    </row>
    <row r="25" spans="2:15" s="2" customFormat="1">
      <c r="D25" s="28"/>
      <c r="J25" s="6"/>
      <c r="K25" s="6"/>
      <c r="L25" s="6"/>
      <c r="M25" s="6"/>
    </row>
    <row r="26" spans="2:15" s="13" customFormat="1" ht="24.75" customHeight="1">
      <c r="B26" s="101" t="s">
        <v>57</v>
      </c>
      <c r="C26" s="102"/>
      <c r="D26" s="2"/>
      <c r="E26" s="27"/>
      <c r="K26" s="21"/>
      <c r="L26" s="21"/>
      <c r="M26" s="21"/>
      <c r="N26" s="21"/>
      <c r="O26" s="21"/>
    </row>
    <row r="27" spans="2:15" s="2" customFormat="1" ht="40.5" customHeight="1">
      <c r="B27" s="103"/>
      <c r="C27" s="104"/>
      <c r="O27" s="68"/>
    </row>
    <row r="28" spans="2:15" s="2" customFormat="1" ht="24.75" customHeight="1">
      <c r="B28" s="105"/>
      <c r="C28" s="106"/>
      <c r="E28" s="62"/>
      <c r="F28" s="13"/>
      <c r="G28" s="13"/>
      <c r="H28" s="13"/>
      <c r="I28" s="13"/>
      <c r="J28" s="13"/>
      <c r="K28" s="21"/>
      <c r="L28" s="21"/>
      <c r="M28" s="21"/>
      <c r="N28" s="21"/>
      <c r="O28" s="21"/>
    </row>
    <row r="29" spans="2:15" s="2" customFormat="1" ht="24.75" customHeight="1">
      <c r="D29" s="13"/>
      <c r="E29" s="13"/>
      <c r="F29" s="62"/>
      <c r="G29" s="62"/>
      <c r="H29" s="62"/>
      <c r="I29" s="62"/>
      <c r="J29" s="13"/>
      <c r="K29" s="21"/>
      <c r="L29" s="21"/>
      <c r="M29" s="21"/>
      <c r="N29" s="21"/>
      <c r="O29" s="21"/>
    </row>
    <row r="30" spans="2:15" s="2" customFormat="1" ht="27" customHeight="1">
      <c r="B30" s="100" t="s">
        <v>55</v>
      </c>
      <c r="C30" s="100"/>
      <c r="D30" s="94"/>
      <c r="E30" s="94"/>
      <c r="F30" s="94"/>
      <c r="G30" s="94"/>
      <c r="H30" s="94"/>
      <c r="I30" s="94"/>
      <c r="J30" s="94"/>
      <c r="K30" s="94"/>
      <c r="L30" s="21"/>
      <c r="M30" s="21"/>
    </row>
    <row r="31" spans="2:15" s="2" customFormat="1" ht="24.75" customHeight="1">
      <c r="D31" s="13"/>
      <c r="E31" s="13"/>
      <c r="F31" s="13"/>
      <c r="G31" s="13"/>
      <c r="H31" s="13"/>
      <c r="I31" s="13"/>
      <c r="J31" s="21"/>
      <c r="K31" s="21"/>
      <c r="L31" s="21"/>
      <c r="M31" s="21"/>
    </row>
    <row r="32" spans="2:15" s="2" customFormat="1">
      <c r="J32" s="6"/>
      <c r="K32" s="6"/>
      <c r="L32" s="6"/>
      <c r="M32" s="6"/>
    </row>
    <row r="33" spans="10:13" s="2" customFormat="1">
      <c r="J33" s="6"/>
      <c r="K33" s="6"/>
      <c r="L33" s="6"/>
      <c r="M33" s="6"/>
    </row>
    <row r="34" spans="10:13" s="2" customFormat="1">
      <c r="J34" s="6"/>
      <c r="K34" s="6"/>
      <c r="L34" s="6"/>
      <c r="M34" s="6"/>
    </row>
    <row r="35" spans="10:13" s="2" customFormat="1">
      <c r="J35" s="6"/>
      <c r="K35" s="6"/>
      <c r="L35" s="6"/>
      <c r="M35" s="6"/>
    </row>
    <row r="36" spans="10:13" s="2" customFormat="1">
      <c r="J36" s="6"/>
      <c r="K36" s="6"/>
      <c r="L36" s="6"/>
      <c r="M36" s="6"/>
    </row>
    <row r="37" spans="10:13" s="2" customFormat="1">
      <c r="J37" s="6"/>
      <c r="K37" s="6"/>
      <c r="L37" s="6"/>
      <c r="M37" s="6"/>
    </row>
    <row r="38" spans="10:13" s="2" customFormat="1">
      <c r="J38" s="6"/>
      <c r="K38" s="6"/>
      <c r="L38" s="6"/>
      <c r="M38" s="6"/>
    </row>
    <row r="39" spans="10:13" s="2" customFormat="1">
      <c r="J39" s="6"/>
      <c r="K39" s="6"/>
      <c r="L39" s="6"/>
      <c r="M39" s="6"/>
    </row>
    <row r="40" spans="10:13" s="2" customFormat="1">
      <c r="J40" s="6"/>
      <c r="K40" s="6"/>
      <c r="L40" s="6"/>
      <c r="M40" s="6"/>
    </row>
    <row r="41" spans="10:13" s="2" customFormat="1">
      <c r="J41" s="6"/>
      <c r="K41" s="6"/>
      <c r="L41" s="6"/>
      <c r="M41" s="6"/>
    </row>
    <row r="42" spans="10:13" s="2" customFormat="1">
      <c r="J42" s="6"/>
      <c r="K42" s="6"/>
      <c r="L42" s="6"/>
      <c r="M42" s="6"/>
    </row>
    <row r="43" spans="10:13" s="2" customFormat="1">
      <c r="J43" s="6"/>
      <c r="K43" s="6"/>
      <c r="L43" s="6"/>
      <c r="M43" s="6"/>
    </row>
    <row r="44" spans="10:13" s="2" customFormat="1">
      <c r="J44" s="6"/>
      <c r="K44" s="6"/>
      <c r="L44" s="6"/>
      <c r="M44" s="6"/>
    </row>
    <row r="45" spans="10:13" s="2" customFormat="1">
      <c r="J45" s="6"/>
      <c r="K45" s="6"/>
      <c r="L45" s="6"/>
      <c r="M45" s="6"/>
    </row>
    <row r="46" spans="10:13" s="2" customFormat="1">
      <c r="J46" s="6"/>
      <c r="K46" s="6"/>
      <c r="L46" s="6"/>
      <c r="M46" s="6"/>
    </row>
    <row r="47" spans="10:13" s="2" customFormat="1">
      <c r="J47" s="6"/>
      <c r="K47" s="6"/>
      <c r="L47" s="6"/>
      <c r="M47" s="6"/>
    </row>
    <row r="48" spans="10:13" s="2" customFormat="1">
      <c r="J48" s="6"/>
      <c r="K48" s="6"/>
      <c r="L48" s="6"/>
      <c r="M48" s="6"/>
    </row>
    <row r="49" spans="10:13" s="2" customFormat="1">
      <c r="J49" s="6"/>
      <c r="K49" s="6"/>
      <c r="L49" s="6"/>
      <c r="M49" s="6"/>
    </row>
    <row r="50" spans="10:13" s="2" customFormat="1">
      <c r="J50" s="6"/>
      <c r="K50" s="6"/>
      <c r="L50" s="6"/>
      <c r="M50" s="6"/>
    </row>
    <row r="51" spans="10:13" s="2" customFormat="1">
      <c r="J51" s="6"/>
      <c r="K51" s="6"/>
      <c r="L51" s="6"/>
      <c r="M51" s="6"/>
    </row>
    <row r="52" spans="10:13" s="2" customFormat="1">
      <c r="J52" s="6"/>
      <c r="K52" s="6"/>
      <c r="L52" s="6"/>
      <c r="M52" s="6"/>
    </row>
    <row r="53" spans="10:13" s="2" customFormat="1">
      <c r="J53" s="6"/>
      <c r="K53" s="6"/>
      <c r="L53" s="6"/>
      <c r="M53" s="6"/>
    </row>
    <row r="54" spans="10:13" s="2" customFormat="1">
      <c r="J54" s="6"/>
      <c r="K54" s="6"/>
      <c r="L54" s="6"/>
      <c r="M54" s="6"/>
    </row>
    <row r="55" spans="10:13" s="2" customFormat="1">
      <c r="J55" s="6"/>
      <c r="K55" s="6"/>
      <c r="L55" s="6"/>
      <c r="M55" s="6"/>
    </row>
    <row r="56" spans="10:13" s="2" customFormat="1">
      <c r="J56" s="6"/>
      <c r="K56" s="6"/>
      <c r="L56" s="6"/>
      <c r="M56" s="6"/>
    </row>
    <row r="57" spans="10:13" s="2" customFormat="1">
      <c r="J57" s="6"/>
      <c r="K57" s="6"/>
      <c r="L57" s="6"/>
      <c r="M57" s="6"/>
    </row>
    <row r="58" spans="10:13" s="2" customFormat="1">
      <c r="J58" s="6"/>
      <c r="K58" s="6"/>
      <c r="L58" s="6"/>
      <c r="M58" s="6"/>
    </row>
    <row r="59" spans="10:13" s="2" customFormat="1">
      <c r="J59" s="6"/>
      <c r="K59" s="6"/>
      <c r="L59" s="6"/>
      <c r="M59" s="6"/>
    </row>
    <row r="60" spans="10:13" s="2" customFormat="1">
      <c r="J60" s="6"/>
      <c r="K60" s="6"/>
      <c r="L60" s="6"/>
      <c r="M60" s="6"/>
    </row>
    <row r="61" spans="10:13" s="2" customFormat="1">
      <c r="J61" s="6"/>
      <c r="K61" s="6"/>
      <c r="L61" s="6"/>
      <c r="M61" s="6"/>
    </row>
    <row r="62" spans="10:13" s="2" customFormat="1">
      <c r="J62" s="6"/>
      <c r="K62" s="6"/>
      <c r="L62" s="6"/>
      <c r="M62" s="6"/>
    </row>
    <row r="63" spans="10:13" s="2" customFormat="1">
      <c r="J63" s="6"/>
      <c r="K63" s="6"/>
      <c r="L63" s="6"/>
      <c r="M63" s="6"/>
    </row>
    <row r="64" spans="10:13" s="2" customFormat="1">
      <c r="J64" s="6"/>
      <c r="K64" s="6"/>
      <c r="L64" s="6"/>
      <c r="M64" s="6"/>
    </row>
    <row r="65" spans="10:13" s="2" customFormat="1">
      <c r="J65" s="6"/>
      <c r="K65" s="6"/>
      <c r="L65" s="6"/>
      <c r="M65" s="6"/>
    </row>
    <row r="66" spans="10:13" s="2" customFormat="1">
      <c r="J66" s="6"/>
      <c r="K66" s="6"/>
      <c r="L66" s="6"/>
      <c r="M66" s="6"/>
    </row>
    <row r="67" spans="10:13" s="2" customFormat="1">
      <c r="J67" s="6"/>
      <c r="K67" s="6"/>
      <c r="L67" s="6"/>
      <c r="M67" s="6"/>
    </row>
    <row r="68" spans="10:13" s="2" customFormat="1">
      <c r="J68" s="6"/>
      <c r="K68" s="6"/>
      <c r="L68" s="6"/>
      <c r="M68" s="6"/>
    </row>
    <row r="69" spans="10:13" s="2" customFormat="1">
      <c r="J69" s="6"/>
      <c r="K69" s="6"/>
      <c r="L69" s="6"/>
      <c r="M69" s="6"/>
    </row>
    <row r="70" spans="10:13" s="2" customFormat="1">
      <c r="J70" s="6"/>
      <c r="K70" s="6"/>
      <c r="L70" s="6"/>
      <c r="M70" s="6"/>
    </row>
    <row r="71" spans="10:13" s="2" customFormat="1">
      <c r="J71" s="6"/>
      <c r="K71" s="6"/>
      <c r="L71" s="6"/>
      <c r="M71" s="6"/>
    </row>
    <row r="72" spans="10:13" s="2" customFormat="1">
      <c r="J72" s="6"/>
      <c r="K72" s="6"/>
      <c r="L72" s="6"/>
      <c r="M72" s="6"/>
    </row>
    <row r="73" spans="10:13" s="2" customFormat="1">
      <c r="J73" s="6"/>
      <c r="K73" s="6"/>
      <c r="L73" s="6"/>
      <c r="M73" s="6"/>
    </row>
    <row r="74" spans="10:13" s="2" customFormat="1">
      <c r="J74" s="6"/>
      <c r="K74" s="6"/>
      <c r="L74" s="6"/>
      <c r="M74" s="6"/>
    </row>
    <row r="75" spans="10:13" s="2" customFormat="1">
      <c r="J75" s="6"/>
      <c r="K75" s="6"/>
      <c r="L75" s="6"/>
      <c r="M75" s="6"/>
    </row>
    <row r="76" spans="10:13" s="2" customFormat="1">
      <c r="J76" s="6"/>
      <c r="K76" s="6"/>
      <c r="L76" s="6"/>
      <c r="M76" s="6"/>
    </row>
    <row r="77" spans="10:13" s="2" customFormat="1">
      <c r="J77" s="6"/>
      <c r="K77" s="6"/>
      <c r="L77" s="6"/>
      <c r="M77" s="6"/>
    </row>
    <row r="78" spans="10:13" s="2" customFormat="1">
      <c r="J78" s="6"/>
      <c r="K78" s="6"/>
      <c r="L78" s="6"/>
      <c r="M78" s="6"/>
    </row>
    <row r="79" spans="10:13" s="2" customFormat="1">
      <c r="J79" s="6"/>
      <c r="K79" s="6"/>
      <c r="L79" s="6"/>
      <c r="M79" s="6"/>
    </row>
    <row r="80" spans="10:13" s="2" customFormat="1">
      <c r="J80" s="6"/>
      <c r="K80" s="6"/>
      <c r="L80" s="6"/>
      <c r="M80" s="6"/>
    </row>
    <row r="81" spans="10:13" s="2" customFormat="1">
      <c r="J81" s="6"/>
      <c r="K81" s="6"/>
      <c r="L81" s="6"/>
      <c r="M81" s="6"/>
    </row>
    <row r="82" spans="10:13" s="2" customFormat="1">
      <c r="J82" s="6"/>
      <c r="K82" s="6"/>
      <c r="L82" s="6"/>
      <c r="M82" s="6"/>
    </row>
    <row r="83" spans="10:13" s="2" customFormat="1">
      <c r="J83" s="6"/>
      <c r="K83" s="6"/>
      <c r="L83" s="6"/>
      <c r="M83" s="6"/>
    </row>
    <row r="84" spans="10:13" s="2" customFormat="1">
      <c r="J84" s="6"/>
      <c r="K84" s="6"/>
      <c r="L84" s="6"/>
      <c r="M84" s="6"/>
    </row>
    <row r="85" spans="10:13" s="2" customFormat="1">
      <c r="J85" s="6"/>
      <c r="K85" s="6"/>
      <c r="L85" s="6"/>
      <c r="M85" s="6"/>
    </row>
    <row r="86" spans="10:13" s="2" customFormat="1">
      <c r="J86" s="6"/>
      <c r="K86" s="6"/>
      <c r="L86" s="6"/>
      <c r="M86" s="6"/>
    </row>
    <row r="87" spans="10:13" s="2" customFormat="1">
      <c r="J87" s="6"/>
      <c r="K87" s="6"/>
      <c r="L87" s="6"/>
      <c r="M87" s="6"/>
    </row>
    <row r="88" spans="10:13" s="2" customFormat="1">
      <c r="J88" s="6"/>
      <c r="K88" s="6"/>
      <c r="L88" s="6"/>
      <c r="M88" s="6"/>
    </row>
    <row r="89" spans="10:13" s="2" customFormat="1">
      <c r="J89" s="6"/>
      <c r="K89" s="6"/>
      <c r="L89" s="6"/>
      <c r="M89" s="6"/>
    </row>
    <row r="90" spans="10:13" s="2" customFormat="1">
      <c r="J90" s="6"/>
      <c r="K90" s="6"/>
      <c r="L90" s="6"/>
      <c r="M90" s="6"/>
    </row>
    <row r="91" spans="10:13" s="2" customFormat="1">
      <c r="J91" s="6"/>
      <c r="K91" s="6"/>
      <c r="L91" s="6"/>
      <c r="M91" s="6"/>
    </row>
    <row r="92" spans="10:13" s="2" customFormat="1">
      <c r="J92" s="6"/>
      <c r="K92" s="6"/>
      <c r="L92" s="6"/>
      <c r="M92" s="6"/>
    </row>
    <row r="93" spans="10:13" s="2" customFormat="1">
      <c r="J93" s="6"/>
      <c r="K93" s="6"/>
      <c r="L93" s="6"/>
      <c r="M93" s="6"/>
    </row>
    <row r="94" spans="10:13" s="2" customFormat="1">
      <c r="J94" s="6"/>
      <c r="K94" s="6"/>
      <c r="L94" s="6"/>
      <c r="M94" s="6"/>
    </row>
    <row r="95" spans="10:13" s="2" customFormat="1">
      <c r="J95" s="6"/>
      <c r="K95" s="6"/>
      <c r="L95" s="6"/>
      <c r="M95" s="6"/>
    </row>
    <row r="96" spans="10:13" s="2" customFormat="1">
      <c r="J96" s="6"/>
      <c r="K96" s="6"/>
      <c r="L96" s="6"/>
      <c r="M96" s="6"/>
    </row>
    <row r="97" spans="10:13" s="2" customFormat="1">
      <c r="J97" s="6"/>
      <c r="K97" s="6"/>
      <c r="L97" s="6"/>
      <c r="M97" s="6"/>
    </row>
    <row r="98" spans="10:13" s="2" customFormat="1">
      <c r="J98" s="6"/>
      <c r="K98" s="6"/>
      <c r="L98" s="6"/>
      <c r="M98" s="6"/>
    </row>
    <row r="99" spans="10:13" s="2" customFormat="1">
      <c r="J99" s="6"/>
      <c r="K99" s="6"/>
      <c r="L99" s="6"/>
      <c r="M99" s="6"/>
    </row>
    <row r="100" spans="10:13" s="2" customFormat="1">
      <c r="J100" s="6"/>
      <c r="K100" s="6"/>
      <c r="L100" s="6"/>
      <c r="M100" s="6"/>
    </row>
    <row r="101" spans="10:13" s="2" customFormat="1">
      <c r="J101" s="6"/>
      <c r="K101" s="6"/>
      <c r="L101" s="6"/>
      <c r="M101" s="6"/>
    </row>
    <row r="102" spans="10:13" s="2" customFormat="1">
      <c r="J102" s="6"/>
      <c r="K102" s="6"/>
      <c r="L102" s="6"/>
      <c r="M102" s="6"/>
    </row>
    <row r="103" spans="10:13" s="2" customFormat="1">
      <c r="J103" s="6"/>
      <c r="K103" s="6"/>
      <c r="L103" s="6"/>
      <c r="M103" s="6"/>
    </row>
    <row r="104" spans="10:13" s="2" customFormat="1">
      <c r="J104" s="6"/>
      <c r="K104" s="6"/>
      <c r="L104" s="6"/>
      <c r="M104" s="6"/>
    </row>
    <row r="105" spans="10:13" s="2" customFormat="1">
      <c r="J105" s="6"/>
      <c r="K105" s="6"/>
      <c r="L105" s="6"/>
      <c r="M105" s="6"/>
    </row>
    <row r="106" spans="10:13" s="2" customFormat="1">
      <c r="J106" s="6"/>
      <c r="K106" s="6"/>
      <c r="L106" s="6"/>
      <c r="M106" s="6"/>
    </row>
    <row r="107" spans="10:13" s="2" customFormat="1">
      <c r="J107" s="6"/>
      <c r="K107" s="6"/>
      <c r="L107" s="6"/>
      <c r="M107" s="6"/>
    </row>
    <row r="108" spans="10:13" s="2" customFormat="1">
      <c r="J108" s="6"/>
      <c r="K108" s="6"/>
      <c r="L108" s="6"/>
      <c r="M108" s="6"/>
    </row>
    <row r="109" spans="10:13" s="2" customFormat="1">
      <c r="J109" s="6"/>
      <c r="K109" s="6"/>
      <c r="L109" s="6"/>
      <c r="M109" s="6"/>
    </row>
    <row r="110" spans="10:13" s="2" customFormat="1">
      <c r="J110" s="6"/>
      <c r="K110" s="6"/>
      <c r="L110" s="6"/>
      <c r="M110" s="6"/>
    </row>
    <row r="111" spans="10:13" s="2" customFormat="1">
      <c r="J111" s="6"/>
      <c r="K111" s="6"/>
      <c r="L111" s="6"/>
      <c r="M111" s="6"/>
    </row>
    <row r="112" spans="10:13" s="2" customFormat="1">
      <c r="J112" s="6"/>
      <c r="K112" s="6"/>
      <c r="L112" s="6"/>
      <c r="M112" s="6"/>
    </row>
    <row r="113" spans="10:13" s="2" customFormat="1">
      <c r="J113" s="6"/>
      <c r="K113" s="6"/>
      <c r="L113" s="6"/>
      <c r="M113" s="6"/>
    </row>
    <row r="114" spans="10:13" s="2" customFormat="1">
      <c r="J114" s="6"/>
      <c r="K114" s="6"/>
      <c r="L114" s="6"/>
      <c r="M114" s="6"/>
    </row>
    <row r="115" spans="10:13" s="2" customFormat="1">
      <c r="J115" s="6"/>
      <c r="K115" s="6"/>
      <c r="L115" s="6"/>
      <c r="M115" s="6"/>
    </row>
    <row r="116" spans="10:13" s="2" customFormat="1">
      <c r="J116" s="6"/>
      <c r="K116" s="6"/>
      <c r="L116" s="6"/>
      <c r="M116" s="6"/>
    </row>
    <row r="117" spans="10:13" s="2" customFormat="1">
      <c r="J117" s="6"/>
      <c r="K117" s="6"/>
      <c r="L117" s="6"/>
      <c r="M117" s="6"/>
    </row>
    <row r="118" spans="10:13" s="2" customFormat="1">
      <c r="J118" s="6"/>
      <c r="K118" s="6"/>
      <c r="L118" s="6"/>
      <c r="M118" s="6"/>
    </row>
    <row r="119" spans="10:13" s="2" customFormat="1">
      <c r="J119" s="6"/>
      <c r="K119" s="6"/>
      <c r="L119" s="6"/>
      <c r="M119" s="6"/>
    </row>
    <row r="120" spans="10:13" s="2" customFormat="1">
      <c r="J120" s="6"/>
      <c r="K120" s="6"/>
      <c r="L120" s="6"/>
      <c r="M120" s="6"/>
    </row>
    <row r="121" spans="10:13" s="2" customFormat="1">
      <c r="J121" s="6"/>
      <c r="K121" s="6"/>
      <c r="L121" s="6"/>
      <c r="M121" s="6"/>
    </row>
    <row r="122" spans="10:13" s="2" customFormat="1">
      <c r="J122" s="6"/>
      <c r="K122" s="6"/>
      <c r="L122" s="6"/>
      <c r="M122" s="6"/>
    </row>
    <row r="123" spans="10:13" s="2" customFormat="1">
      <c r="J123" s="6"/>
      <c r="K123" s="6"/>
      <c r="L123" s="6"/>
      <c r="M123" s="6"/>
    </row>
    <row r="124" spans="10:13" s="2" customFormat="1">
      <c r="J124" s="6"/>
      <c r="K124" s="6"/>
      <c r="L124" s="6"/>
      <c r="M124" s="6"/>
    </row>
    <row r="125" spans="10:13" s="2" customFormat="1">
      <c r="J125" s="6"/>
      <c r="K125" s="6"/>
      <c r="L125" s="6"/>
      <c r="M125" s="6"/>
    </row>
    <row r="126" spans="10:13" s="2" customFormat="1">
      <c r="J126" s="6"/>
      <c r="K126" s="6"/>
      <c r="L126" s="6"/>
      <c r="M126" s="6"/>
    </row>
    <row r="127" spans="10:13" s="2" customFormat="1">
      <c r="J127" s="6"/>
      <c r="K127" s="6"/>
      <c r="L127" s="6"/>
      <c r="M127" s="6"/>
    </row>
    <row r="128" spans="10:13" s="2" customFormat="1">
      <c r="J128" s="6"/>
      <c r="K128" s="6"/>
      <c r="L128" s="6"/>
      <c r="M128" s="6"/>
    </row>
    <row r="129" spans="10:13" s="2" customFormat="1">
      <c r="J129" s="6"/>
      <c r="K129" s="6"/>
      <c r="L129" s="6"/>
      <c r="M129" s="6"/>
    </row>
    <row r="130" spans="10:13" s="2" customFormat="1">
      <c r="J130" s="6"/>
      <c r="K130" s="6"/>
      <c r="L130" s="6"/>
      <c r="M130" s="6"/>
    </row>
    <row r="131" spans="10:13" s="2" customFormat="1">
      <c r="J131" s="6"/>
      <c r="K131" s="6"/>
      <c r="L131" s="6"/>
      <c r="M131" s="6"/>
    </row>
    <row r="132" spans="10:13" s="2" customFormat="1">
      <c r="J132" s="6"/>
      <c r="K132" s="6"/>
      <c r="L132" s="6"/>
      <c r="M132" s="6"/>
    </row>
    <row r="133" spans="10:13" s="2" customFormat="1">
      <c r="J133" s="6"/>
      <c r="K133" s="6"/>
      <c r="L133" s="6"/>
      <c r="M133" s="6"/>
    </row>
    <row r="134" spans="10:13" s="2" customFormat="1">
      <c r="J134" s="6"/>
      <c r="K134" s="6"/>
      <c r="L134" s="6"/>
      <c r="M134" s="6"/>
    </row>
  </sheetData>
  <sheetProtection algorithmName="SHA-512" hashValue="A7M/Qu1HZzU4MPfwKQJwSRzaFc5tm2am2ecRDMLyfUjtHwucvV1qxlzCOVvhEFL96sHbCKKOI4eR/cy9QIT7Aw==" saltValue="hwat/Jl2FQ+Kam5y+aW3EA==" spinCount="100000" sheet="1" objects="1" scenarios="1"/>
  <mergeCells count="5">
    <mergeCell ref="B8:C8"/>
    <mergeCell ref="D15:E15"/>
    <mergeCell ref="G15:H15"/>
    <mergeCell ref="B30:C30"/>
    <mergeCell ref="B26:C28"/>
  </mergeCells>
  <conditionalFormatting sqref="C10">
    <cfRule type="expression" priority="1">
      <formula>"Y(CONTAR.SI(INDIRECTO(c9),$c$10)&lt;1;VERDADERO"</formula>
    </cfRule>
    <cfRule type="expression" priority="2">
      <formula>"Y(CONTAR.SI(INDIRECTO(c9),$c$10)&lt;1;VERDADERO)"</formula>
    </cfRule>
    <cfRule type="expression" priority="3">
      <formula>"Y(CONTAR.SI(INDIRECTO(c9),$c$10)&lt;1;VERDADERO)"</formula>
    </cfRule>
    <cfRule type="expression" priority="4">
      <formula>"Y((CONTAR.SI(INDIRECTO(c9),$c$10)&lt;1);VERDADERO)"</formula>
    </cfRule>
  </conditionalFormatting>
  <dataValidations xWindow="444" yWindow="474" count="2">
    <dataValidation type="list" errorStyle="information" allowBlank="1" showInputMessage="1" showErrorMessage="1" errorTitle="Selecciona titulació" prompt="Selecciona primer Estudis" sqref="C10" xr:uid="{00000000-0002-0000-0000-000000000000}">
      <formula1>INDIRECT(C9)</formula1>
    </dataValidation>
    <dataValidation type="list" allowBlank="1" showInputMessage="1" showErrorMessage="1" sqref="C9" xr:uid="{00000000-0002-0000-0000-000001000000}">
      <formula1>ESTUDIS</formula1>
    </dataValidation>
  </dataValidation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2:H21"/>
  <sheetViews>
    <sheetView workbookViewId="0">
      <selection activeCell="H5" sqref="H5:H7"/>
    </sheetView>
  </sheetViews>
  <sheetFormatPr baseColWidth="10" defaultRowHeight="15"/>
  <cols>
    <col min="1" max="1" width="11.42578125" customWidth="1"/>
    <col min="2" max="2" width="36.42578125" customWidth="1"/>
    <col min="4" max="4" width="11.42578125" customWidth="1"/>
    <col min="5" max="5" width="43.5703125" customWidth="1"/>
    <col min="7" max="7" width="11.42578125" customWidth="1"/>
    <col min="8" max="8" width="25.28515625" customWidth="1"/>
  </cols>
  <sheetData>
    <row r="2" spans="2:8" ht="15.75" thickBot="1"/>
    <row r="3" spans="2:8" ht="15.75" thickBot="1">
      <c r="B3" s="38" t="s">
        <v>1</v>
      </c>
      <c r="C3" s="29" t="s">
        <v>36</v>
      </c>
      <c r="D3" s="13"/>
      <c r="E3" s="38" t="s">
        <v>35</v>
      </c>
      <c r="F3" s="29" t="s">
        <v>36</v>
      </c>
      <c r="G3" s="13"/>
      <c r="H3" s="13"/>
    </row>
    <row r="4" spans="2:8">
      <c r="B4" s="30" t="s">
        <v>8</v>
      </c>
      <c r="C4" s="31">
        <v>99</v>
      </c>
      <c r="D4" s="2"/>
      <c r="E4" s="73" t="s">
        <v>49</v>
      </c>
      <c r="F4" s="74">
        <v>80</v>
      </c>
      <c r="G4" s="13"/>
      <c r="H4" s="81" t="s">
        <v>2</v>
      </c>
    </row>
    <row r="5" spans="2:8">
      <c r="B5" s="32" t="s">
        <v>9</v>
      </c>
      <c r="C5" s="33">
        <v>99</v>
      </c>
      <c r="D5" s="2"/>
      <c r="E5" s="36" t="s">
        <v>44</v>
      </c>
      <c r="F5" s="37">
        <v>95</v>
      </c>
      <c r="G5" s="13"/>
      <c r="H5" s="79" t="s">
        <v>3</v>
      </c>
    </row>
    <row r="6" spans="2:8">
      <c r="B6" s="34" t="s">
        <v>10</v>
      </c>
      <c r="C6" s="35">
        <v>99</v>
      </c>
      <c r="D6" s="2"/>
      <c r="E6" s="36" t="s">
        <v>4</v>
      </c>
      <c r="F6" s="37">
        <v>86</v>
      </c>
      <c r="G6" s="13"/>
      <c r="H6" s="80" t="s">
        <v>1</v>
      </c>
    </row>
    <row r="7" spans="2:8" ht="15.75" thickBot="1">
      <c r="B7" s="58" t="s">
        <v>7</v>
      </c>
      <c r="C7" s="59">
        <v>87</v>
      </c>
      <c r="D7" s="2"/>
      <c r="E7" s="36" t="s">
        <v>11</v>
      </c>
      <c r="F7" s="72">
        <v>123</v>
      </c>
      <c r="G7" s="13"/>
      <c r="H7" s="80" t="s">
        <v>12</v>
      </c>
    </row>
    <row r="8" spans="2:8">
      <c r="B8" s="13"/>
      <c r="C8" s="13"/>
      <c r="D8" s="2"/>
      <c r="E8" s="36" t="s">
        <v>5</v>
      </c>
      <c r="F8" s="72">
        <v>123</v>
      </c>
      <c r="G8" s="13"/>
      <c r="H8" s="13"/>
    </row>
    <row r="9" spans="2:8">
      <c r="B9" s="13"/>
      <c r="C9" s="13"/>
      <c r="D9" s="2"/>
      <c r="E9" s="36" t="s">
        <v>6</v>
      </c>
      <c r="F9" s="37">
        <v>183</v>
      </c>
      <c r="G9" s="13"/>
      <c r="H9" s="13"/>
    </row>
    <row r="10" spans="2:8">
      <c r="B10" s="13"/>
      <c r="C10" s="13"/>
      <c r="D10" s="2"/>
      <c r="E10" s="36" t="s">
        <v>34</v>
      </c>
      <c r="F10" s="37">
        <v>105</v>
      </c>
      <c r="G10" s="13"/>
      <c r="H10" s="13"/>
    </row>
    <row r="11" spans="2:8">
      <c r="B11" s="2"/>
      <c r="C11" s="2"/>
      <c r="D11" s="2"/>
      <c r="E11" s="36" t="s">
        <v>45</v>
      </c>
      <c r="F11" s="37">
        <v>150</v>
      </c>
      <c r="G11" s="2"/>
      <c r="H11" s="2"/>
    </row>
    <row r="12" spans="2:8">
      <c r="B12" s="13"/>
      <c r="C12" s="13"/>
      <c r="D12" s="2"/>
      <c r="E12" s="36" t="s">
        <v>38</v>
      </c>
      <c r="F12" s="37">
        <v>73</v>
      </c>
      <c r="G12" s="13"/>
      <c r="H12" s="13"/>
    </row>
    <row r="13" spans="2:8">
      <c r="B13" s="2"/>
      <c r="C13" s="2"/>
      <c r="D13" s="2"/>
      <c r="E13" s="36" t="s">
        <v>33</v>
      </c>
      <c r="F13" s="37">
        <v>85</v>
      </c>
      <c r="G13" s="2"/>
      <c r="H13" s="2"/>
    </row>
    <row r="14" spans="2:8">
      <c r="B14" s="2"/>
      <c r="C14" s="2"/>
      <c r="D14" s="2"/>
      <c r="E14" s="36" t="s">
        <v>46</v>
      </c>
      <c r="F14" s="37">
        <v>88</v>
      </c>
      <c r="G14" s="2"/>
      <c r="H14" s="2"/>
    </row>
    <row r="15" spans="2:8">
      <c r="B15" s="2"/>
      <c r="C15" s="2"/>
      <c r="D15" s="39"/>
      <c r="E15" s="76"/>
      <c r="F15" s="75"/>
      <c r="G15" s="2"/>
      <c r="H15" s="2"/>
    </row>
    <row r="16" spans="2:8">
      <c r="B16" s="2"/>
      <c r="C16" s="2"/>
      <c r="D16" s="39"/>
      <c r="E16" s="76"/>
      <c r="F16" s="75"/>
      <c r="G16" s="2"/>
      <c r="H16" s="2"/>
    </row>
    <row r="17" spans="2:8">
      <c r="B17" s="2"/>
      <c r="C17" s="2"/>
      <c r="D17" s="39"/>
      <c r="E17" s="76"/>
      <c r="F17" s="75"/>
      <c r="G17" s="2"/>
      <c r="H17" s="2"/>
    </row>
    <row r="18" spans="2:8">
      <c r="B18" s="2"/>
      <c r="C18" s="2"/>
      <c r="D18" s="2"/>
      <c r="E18" s="76"/>
      <c r="F18" s="75"/>
      <c r="G18" s="2"/>
      <c r="H18" s="2"/>
    </row>
    <row r="19" spans="2:8">
      <c r="B19" s="2"/>
      <c r="C19" s="2"/>
      <c r="D19" s="2"/>
      <c r="E19" s="76"/>
      <c r="F19" s="75"/>
      <c r="G19" s="2"/>
      <c r="H19" s="2"/>
    </row>
    <row r="20" spans="2:8">
      <c r="B20" s="2"/>
      <c r="C20" s="2"/>
      <c r="D20" s="2"/>
      <c r="E20" s="76"/>
      <c r="F20" s="75"/>
      <c r="G20" s="2"/>
      <c r="H20" s="2"/>
    </row>
    <row r="21" spans="2:8" ht="15.75" thickBot="1">
      <c r="B21" s="2"/>
      <c r="C21" s="2"/>
      <c r="D21" s="2"/>
      <c r="E21" s="77"/>
      <c r="F21" s="78"/>
      <c r="G21" s="2"/>
      <c r="H21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3:D3"/>
  <sheetViews>
    <sheetView workbookViewId="0"/>
  </sheetViews>
  <sheetFormatPr baseColWidth="10" defaultRowHeight="15"/>
  <cols>
    <col min="3" max="3" width="41.28515625" customWidth="1"/>
    <col min="4" max="4" width="51.5703125" customWidth="1"/>
  </cols>
  <sheetData>
    <row r="3" spans="3:4" ht="105">
      <c r="C3" s="83" t="s">
        <v>47</v>
      </c>
      <c r="D3" s="8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Simulador EstOf</vt:lpstr>
      <vt:lpstr>Taulesllistes</vt:lpstr>
      <vt:lpstr>formulaVBA</vt:lpstr>
      <vt:lpstr>'Simulador EstOf'!Área_de_impresión</vt:lpstr>
      <vt:lpstr>'Simulador EstOf'!ESTUDIS</vt:lpstr>
      <vt:lpstr>'Simulador EstOf'!GRAU</vt:lpstr>
      <vt:lpstr>'Simulador EstOf'!MÀSTER.OFICIAL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Estapé Ferré</dc:creator>
  <cp:lastModifiedBy>Georgina Estape Ferre</cp:lastModifiedBy>
  <cp:lastPrinted>2019-03-14T12:48:42Z</cp:lastPrinted>
  <dcterms:created xsi:type="dcterms:W3CDTF">2015-05-25T14:04:27Z</dcterms:created>
  <dcterms:modified xsi:type="dcterms:W3CDTF">2023-03-01T14:55:35Z</dcterms:modified>
</cp:coreProperties>
</file>