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Nmines/Documentos compartidos/General/NÒMINES/TAULES RETRIBUTIVES/RETRIBUCIONS 2023/"/>
    </mc:Choice>
  </mc:AlternateContent>
  <xr:revisionPtr revIDLastSave="1210" documentId="8_{C0F6304F-B991-4C7E-8ECD-7B31D52F3122}" xr6:coauthVersionLast="47" xr6:coauthVersionMax="47" xr10:uidLastSave="{3A405D67-0321-4E25-81FC-309CB31628A7}"/>
  <bookViews>
    <workbookView xWindow="-28920" yWindow="-120" windowWidth="29040" windowHeight="15720" tabRatio="586" xr2:uid="{00000000-000D-0000-FFFF-FFFF00000000}"/>
  </bookViews>
  <sheets>
    <sheet name="PDI" sheetId="29" r:id="rId1"/>
    <sheet name="CÀRRECS ACADÈMICS" sheetId="30" r:id="rId2"/>
    <sheet name="MÈRITS I TRAMS" sheetId="34" r:id="rId3"/>
    <sheet name="INVESTIGADORS" sheetId="33" r:id="rId4"/>
    <sheet name="PAS" sheetId="32" r:id="rId5"/>
    <sheet name="COTITZACIÓ SS PAS I PDI" sheetId="14" r:id="rId6"/>
  </sheets>
  <definedNames>
    <definedName name="_xlnm.Print_Area" localSheetId="1">'CÀRRECS ACADÈMICS'!$A$1:$G$12</definedName>
    <definedName name="_xlnm.Print_Area" localSheetId="5">'COTITZACIÓ SS PAS I PDI'!$A$2:$P$15</definedName>
    <definedName name="_xlnm.Print_Area" localSheetId="3">INVESTIGADORS!$A$2:$N$72</definedName>
    <definedName name="_xlnm.Print_Area" localSheetId="2">'MÈRITS I TRAMS'!$A$3:$K$25</definedName>
    <definedName name="_xlnm.Print_Area" localSheetId="4">PAS!$A$1:$O$314</definedName>
    <definedName name="_xlnm.Print_Area" localSheetId="0">PDI!$A$1:$W$37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4" i="32" l="1"/>
  <c r="G134" i="32"/>
  <c r="F133" i="32"/>
  <c r="F134" i="32"/>
  <c r="G188" i="32"/>
  <c r="G189" i="32"/>
  <c r="G190" i="32"/>
  <c r="G191" i="32"/>
  <c r="G192" i="32"/>
  <c r="G193" i="32"/>
  <c r="G194" i="32"/>
  <c r="G195" i="32"/>
  <c r="G196" i="32"/>
  <c r="G187" i="32"/>
  <c r="G164" i="32"/>
  <c r="G165" i="32"/>
  <c r="G166" i="32"/>
  <c r="G167" i="32"/>
  <c r="G168" i="32"/>
  <c r="G169" i="32"/>
  <c r="G170" i="32"/>
  <c r="G171" i="32"/>
  <c r="G172" i="32"/>
  <c r="G173" i="32"/>
  <c r="G174" i="32"/>
  <c r="G175" i="32"/>
  <c r="G176" i="32"/>
  <c r="G177" i="32"/>
  <c r="G178" i="32"/>
  <c r="G163" i="32"/>
  <c r="G140" i="32"/>
  <c r="G141" i="32"/>
  <c r="G142" i="32"/>
  <c r="G143" i="32"/>
  <c r="G144" i="32"/>
  <c r="G145" i="32"/>
  <c r="G146" i="32"/>
  <c r="G147" i="32"/>
  <c r="G148" i="32"/>
  <c r="G149" i="32"/>
  <c r="G150" i="32"/>
  <c r="G151" i="32"/>
  <c r="G152" i="32"/>
  <c r="G153" i="32"/>
  <c r="G154" i="32"/>
  <c r="G155" i="32"/>
  <c r="G139" i="32"/>
  <c r="G133" i="32"/>
  <c r="G132" i="32"/>
  <c r="H140" i="33"/>
  <c r="I140" i="33"/>
  <c r="H141" i="33"/>
  <c r="I141" i="33" s="1"/>
  <c r="H142" i="33"/>
  <c r="I142" i="33"/>
  <c r="H143" i="33"/>
  <c r="I143" i="33"/>
  <c r="H144" i="33"/>
  <c r="I144" i="33"/>
  <c r="H145" i="33"/>
  <c r="I145" i="33" s="1"/>
  <c r="H146" i="33"/>
  <c r="I146" i="33"/>
  <c r="H147" i="33"/>
  <c r="I147" i="33"/>
  <c r="H148" i="33"/>
  <c r="I148" i="33"/>
  <c r="H149" i="33"/>
  <c r="I149" i="33" s="1"/>
  <c r="H150" i="33"/>
  <c r="I150" i="33"/>
  <c r="H151" i="33"/>
  <c r="I151" i="33"/>
  <c r="G129" i="33"/>
  <c r="G130" i="33"/>
  <c r="G131" i="33"/>
  <c r="G100" i="33"/>
  <c r="H100" i="33" s="1"/>
  <c r="H56" i="33"/>
  <c r="I56" i="33" s="1"/>
  <c r="H55" i="33"/>
  <c r="I55" i="33" s="1"/>
  <c r="G44" i="33"/>
  <c r="H44" i="33"/>
  <c r="G42" i="33"/>
  <c r="H42" i="33" s="1"/>
  <c r="G43" i="33"/>
  <c r="H43" i="33" s="1"/>
  <c r="H137" i="29"/>
  <c r="H138" i="29"/>
  <c r="H139" i="29"/>
  <c r="H140" i="29"/>
  <c r="H141" i="29"/>
  <c r="H142" i="29"/>
  <c r="H143" i="29"/>
  <c r="H144" i="29"/>
  <c r="H145" i="29"/>
  <c r="H146" i="29"/>
  <c r="H147" i="29"/>
  <c r="H148" i="29"/>
  <c r="H149" i="29"/>
  <c r="H150" i="29"/>
  <c r="H136" i="29"/>
  <c r="H108" i="29"/>
  <c r="H109" i="29"/>
  <c r="I109" i="29" s="1"/>
  <c r="H110" i="29"/>
  <c r="H111" i="29"/>
  <c r="H112" i="29"/>
  <c r="H113" i="29"/>
  <c r="I113" i="29" s="1"/>
  <c r="H114" i="29"/>
  <c r="H115" i="29"/>
  <c r="I115" i="29" s="1"/>
  <c r="H116" i="29"/>
  <c r="H117" i="29"/>
  <c r="I117" i="29" s="1"/>
  <c r="H118" i="29"/>
  <c r="H119" i="29"/>
  <c r="H120" i="29"/>
  <c r="H121" i="29"/>
  <c r="H122" i="29"/>
  <c r="H123" i="29"/>
  <c r="I123" i="29" s="1"/>
  <c r="H124" i="29"/>
  <c r="I124" i="29" s="1"/>
  <c r="H125" i="29"/>
  <c r="H107" i="29"/>
  <c r="G108" i="29"/>
  <c r="G109" i="29"/>
  <c r="G110" i="29"/>
  <c r="G111" i="29"/>
  <c r="G112" i="29"/>
  <c r="G113" i="29"/>
  <c r="G114" i="29"/>
  <c r="I114" i="29" s="1"/>
  <c r="G115" i="29"/>
  <c r="G116" i="29"/>
  <c r="G117" i="29"/>
  <c r="G118" i="29"/>
  <c r="G119" i="29"/>
  <c r="G120" i="29"/>
  <c r="G121" i="29"/>
  <c r="G122" i="29"/>
  <c r="I122" i="29" s="1"/>
  <c r="G123" i="29"/>
  <c r="G124" i="29"/>
  <c r="G125" i="29"/>
  <c r="G107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68" i="29"/>
  <c r="K47" i="29"/>
  <c r="K48" i="29"/>
  <c r="K49" i="29"/>
  <c r="K50" i="29"/>
  <c r="K51" i="29"/>
  <c r="K52" i="29"/>
  <c r="K53" i="29"/>
  <c r="K54" i="29"/>
  <c r="K55" i="29"/>
  <c r="K56" i="29"/>
  <c r="K57" i="29"/>
  <c r="K46" i="29"/>
  <c r="I110" i="29"/>
  <c r="I111" i="29"/>
  <c r="I112" i="29"/>
  <c r="I118" i="29"/>
  <c r="I119" i="29"/>
  <c r="I120" i="29"/>
  <c r="I121" i="29"/>
  <c r="I125" i="29" l="1"/>
  <c r="I116" i="29"/>
  <c r="I108" i="29"/>
  <c r="I107" i="29"/>
  <c r="G80" i="29" l="1"/>
  <c r="G83" i="29"/>
  <c r="H9" i="14" l="1"/>
  <c r="H10" i="14"/>
  <c r="H11" i="14"/>
  <c r="H12" i="14"/>
  <c r="H8" i="14"/>
  <c r="O9" i="14"/>
  <c r="O10" i="14"/>
  <c r="O11" i="14"/>
  <c r="O12" i="14"/>
  <c r="O13" i="14"/>
  <c r="O8" i="14"/>
  <c r="J46" i="29"/>
  <c r="H108" i="33" l="1"/>
  <c r="J11" i="29" l="1"/>
  <c r="L11" i="29"/>
  <c r="J12" i="29"/>
  <c r="L12" i="29"/>
  <c r="J13" i="29"/>
  <c r="L13" i="29"/>
  <c r="J14" i="29"/>
  <c r="L14" i="29"/>
  <c r="J15" i="29"/>
  <c r="L15" i="29"/>
  <c r="J16" i="29"/>
  <c r="L16" i="29"/>
  <c r="J17" i="29"/>
  <c r="L17" i="29"/>
  <c r="J18" i="29"/>
  <c r="L18" i="29"/>
  <c r="J19" i="29"/>
  <c r="L19" i="29"/>
  <c r="F208" i="32"/>
  <c r="F206" i="32"/>
  <c r="F205" i="32"/>
  <c r="M15" i="29" l="1"/>
  <c r="M11" i="29"/>
  <c r="M12" i="29"/>
  <c r="M18" i="29"/>
  <c r="M14" i="29"/>
  <c r="M17" i="29"/>
  <c r="M16" i="29"/>
  <c r="M13" i="29"/>
  <c r="M19" i="29"/>
  <c r="I163" i="33"/>
  <c r="H162" i="33"/>
  <c r="I162" i="33" s="1"/>
  <c r="H161" i="33"/>
  <c r="I161" i="33" s="1"/>
  <c r="H160" i="33"/>
  <c r="I160" i="33" s="1"/>
  <c r="H139" i="33"/>
  <c r="I139" i="33" s="1"/>
  <c r="H131" i="33"/>
  <c r="H129" i="33"/>
  <c r="G128" i="33"/>
  <c r="H128" i="33" s="1"/>
  <c r="O14" i="14"/>
  <c r="H14" i="14"/>
  <c r="H265" i="32" l="1"/>
  <c r="I265" i="32" s="1"/>
  <c r="H264" i="32"/>
  <c r="I264" i="32" s="1"/>
  <c r="H263" i="32"/>
  <c r="I263" i="32" s="1"/>
  <c r="H262" i="32"/>
  <c r="I262" i="32" s="1"/>
  <c r="H261" i="32"/>
  <c r="I261" i="32" s="1"/>
  <c r="H260" i="32"/>
  <c r="I260" i="32" s="1"/>
  <c r="H259" i="32"/>
  <c r="I259" i="32" s="1"/>
  <c r="H258" i="32"/>
  <c r="I258" i="32" s="1"/>
  <c r="H208" i="32"/>
  <c r="F207" i="32"/>
  <c r="H207" i="32" s="1"/>
  <c r="H206" i="32"/>
  <c r="H205" i="32"/>
  <c r="F196" i="32"/>
  <c r="H196" i="32" s="1"/>
  <c r="F195" i="32"/>
  <c r="H195" i="32" s="1"/>
  <c r="F194" i="32"/>
  <c r="H194" i="32" s="1"/>
  <c r="F193" i="32"/>
  <c r="H193" i="32" s="1"/>
  <c r="F192" i="32"/>
  <c r="H192" i="32" s="1"/>
  <c r="F191" i="32"/>
  <c r="H191" i="32" s="1"/>
  <c r="F190" i="32"/>
  <c r="H190" i="32" s="1"/>
  <c r="F189" i="32"/>
  <c r="H189" i="32" s="1"/>
  <c r="F188" i="32"/>
  <c r="H188" i="32" s="1"/>
  <c r="F187" i="32"/>
  <c r="H187" i="32" s="1"/>
  <c r="F178" i="32"/>
  <c r="H178" i="32" s="1"/>
  <c r="F177" i="32"/>
  <c r="H177" i="32" s="1"/>
  <c r="F176" i="32"/>
  <c r="H176" i="32" s="1"/>
  <c r="F175" i="32"/>
  <c r="H175" i="32" s="1"/>
  <c r="F174" i="32"/>
  <c r="H174" i="32" s="1"/>
  <c r="F173" i="32"/>
  <c r="H173" i="32" s="1"/>
  <c r="F172" i="32"/>
  <c r="H172" i="32" s="1"/>
  <c r="F171" i="32"/>
  <c r="H171" i="32" s="1"/>
  <c r="F170" i="32"/>
  <c r="H170" i="32" s="1"/>
  <c r="F169" i="32"/>
  <c r="H169" i="32" s="1"/>
  <c r="F168" i="32"/>
  <c r="H168" i="32" s="1"/>
  <c r="F167" i="32"/>
  <c r="H167" i="32" s="1"/>
  <c r="F166" i="32"/>
  <c r="H166" i="32" s="1"/>
  <c r="F165" i="32"/>
  <c r="H165" i="32" s="1"/>
  <c r="F164" i="32"/>
  <c r="H164" i="32" s="1"/>
  <c r="F163" i="32"/>
  <c r="H163" i="32" s="1"/>
  <c r="F155" i="32"/>
  <c r="H155" i="32" s="1"/>
  <c r="F154" i="32"/>
  <c r="H154" i="32" s="1"/>
  <c r="F153" i="32"/>
  <c r="H153" i="32" s="1"/>
  <c r="F152" i="32"/>
  <c r="H152" i="32" s="1"/>
  <c r="F151" i="32"/>
  <c r="H151" i="32" s="1"/>
  <c r="F150" i="32"/>
  <c r="H150" i="32" s="1"/>
  <c r="F149" i="32"/>
  <c r="H149" i="32" s="1"/>
  <c r="F148" i="32"/>
  <c r="H148" i="32" s="1"/>
  <c r="F147" i="32"/>
  <c r="H147" i="32" s="1"/>
  <c r="F146" i="32"/>
  <c r="H146" i="32" s="1"/>
  <c r="F145" i="32"/>
  <c r="H145" i="32" s="1"/>
  <c r="F144" i="32"/>
  <c r="H144" i="32" s="1"/>
  <c r="F143" i="32"/>
  <c r="H143" i="32" s="1"/>
  <c r="F142" i="32"/>
  <c r="H142" i="32" s="1"/>
  <c r="F141" i="32"/>
  <c r="H141" i="32" s="1"/>
  <c r="F140" i="32"/>
  <c r="H140" i="32" s="1"/>
  <c r="F139" i="32"/>
  <c r="H139" i="32" s="1"/>
  <c r="H133" i="32"/>
  <c r="F132" i="32"/>
  <c r="H132" i="32" s="1"/>
  <c r="I86" i="32"/>
  <c r="I85" i="32"/>
  <c r="I84" i="32"/>
  <c r="I83" i="32"/>
  <c r="I82" i="32"/>
  <c r="G86" i="32"/>
  <c r="G85" i="32"/>
  <c r="G84" i="32"/>
  <c r="G83" i="32"/>
  <c r="G82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J42" i="32" s="1"/>
  <c r="G41" i="32"/>
  <c r="G40" i="32"/>
  <c r="G39" i="32"/>
  <c r="G38" i="32"/>
  <c r="G37" i="32"/>
  <c r="G36" i="32"/>
  <c r="G35" i="32"/>
  <c r="G34" i="32"/>
  <c r="J34" i="32" s="1"/>
  <c r="G33" i="32"/>
  <c r="G32" i="32"/>
  <c r="G31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G27" i="32"/>
  <c r="G26" i="32"/>
  <c r="G25" i="32"/>
  <c r="G24" i="32"/>
  <c r="J24" i="32" s="1"/>
  <c r="G23" i="32"/>
  <c r="G22" i="32"/>
  <c r="G21" i="32"/>
  <c r="G20" i="32"/>
  <c r="G19" i="32"/>
  <c r="G18" i="32"/>
  <c r="G17" i="32"/>
  <c r="G16" i="32"/>
  <c r="I12" i="32"/>
  <c r="G12" i="32"/>
  <c r="I12" i="33"/>
  <c r="I11" i="33"/>
  <c r="I10" i="33"/>
  <c r="J10" i="33" s="1"/>
  <c r="I9" i="33"/>
  <c r="J9" i="33" s="1"/>
  <c r="I8" i="33"/>
  <c r="J8" i="33" s="1"/>
  <c r="I7" i="33"/>
  <c r="J7" i="33" s="1"/>
  <c r="G160" i="29"/>
  <c r="F160" i="29"/>
  <c r="G150" i="29"/>
  <c r="G149" i="29"/>
  <c r="G148" i="29"/>
  <c r="G147" i="29"/>
  <c r="G146" i="29"/>
  <c r="G145" i="29"/>
  <c r="G144" i="29"/>
  <c r="G143" i="29"/>
  <c r="G142" i="29"/>
  <c r="G141" i="29"/>
  <c r="G140" i="29"/>
  <c r="G139" i="29"/>
  <c r="G138" i="29"/>
  <c r="G137" i="29"/>
  <c r="G136" i="29"/>
  <c r="G96" i="29"/>
  <c r="I96" i="29" s="1"/>
  <c r="G95" i="29"/>
  <c r="I95" i="29" s="1"/>
  <c r="G94" i="29"/>
  <c r="I94" i="29" s="1"/>
  <c r="G93" i="29"/>
  <c r="I93" i="29" s="1"/>
  <c r="G92" i="29"/>
  <c r="I92" i="29" s="1"/>
  <c r="G91" i="29"/>
  <c r="G90" i="29"/>
  <c r="G89" i="29"/>
  <c r="G88" i="29"/>
  <c r="G87" i="29"/>
  <c r="G86" i="29"/>
  <c r="G85" i="29"/>
  <c r="G84" i="29"/>
  <c r="G82" i="29"/>
  <c r="G81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J55" i="29"/>
  <c r="J57" i="29"/>
  <c r="L57" i="29" s="1"/>
  <c r="J56" i="29"/>
  <c r="J54" i="29"/>
  <c r="J53" i="29"/>
  <c r="J52" i="29"/>
  <c r="J51" i="29"/>
  <c r="J50" i="29"/>
  <c r="J49" i="29"/>
  <c r="L49" i="29" s="1"/>
  <c r="J48" i="29"/>
  <c r="J47" i="29"/>
  <c r="J23" i="32" l="1"/>
  <c r="J32" i="32"/>
  <c r="J40" i="32"/>
  <c r="J71" i="32"/>
  <c r="J38" i="32"/>
  <c r="J46" i="32"/>
  <c r="J54" i="32"/>
  <c r="J52" i="32"/>
  <c r="J18" i="32"/>
  <c r="J17" i="32"/>
  <c r="J25" i="32"/>
  <c r="J73" i="32"/>
  <c r="J35" i="32"/>
  <c r="J43" i="32"/>
  <c r="J51" i="32"/>
  <c r="J83" i="32"/>
  <c r="J76" i="32"/>
  <c r="J84" i="32"/>
  <c r="J85" i="32"/>
  <c r="J86" i="32"/>
  <c r="J82" i="32"/>
  <c r="J77" i="32"/>
  <c r="J74" i="32"/>
  <c r="J72" i="32"/>
  <c r="J70" i="32"/>
  <c r="J69" i="32"/>
  <c r="J68" i="32"/>
  <c r="J66" i="32"/>
  <c r="J75" i="32"/>
  <c r="J67" i="32"/>
  <c r="J33" i="32"/>
  <c r="J41" i="32"/>
  <c r="J49" i="32"/>
  <c r="J53" i="32"/>
  <c r="J45" i="32"/>
  <c r="J39" i="32"/>
  <c r="J36" i="32"/>
  <c r="J55" i="32"/>
  <c r="J50" i="32"/>
  <c r="J48" i="32"/>
  <c r="J47" i="32"/>
  <c r="J44" i="32"/>
  <c r="J37" i="32"/>
  <c r="J31" i="32"/>
  <c r="J22" i="32"/>
  <c r="J26" i="32"/>
  <c r="J16" i="32"/>
  <c r="J12" i="32"/>
  <c r="J27" i="32"/>
  <c r="J21" i="32"/>
  <c r="J20" i="32"/>
  <c r="J19" i="32"/>
  <c r="J11" i="33"/>
  <c r="J12" i="33"/>
  <c r="I81" i="29"/>
  <c r="I138" i="29"/>
  <c r="I146" i="29"/>
  <c r="I89" i="29"/>
  <c r="I144" i="29"/>
  <c r="I136" i="29"/>
  <c r="I74" i="29"/>
  <c r="I82" i="29"/>
  <c r="I91" i="29"/>
  <c r="I75" i="29"/>
  <c r="I84" i="29"/>
  <c r="I140" i="29"/>
  <c r="I77" i="29"/>
  <c r="I86" i="29"/>
  <c r="I69" i="29"/>
  <c r="I148" i="29"/>
  <c r="I73" i="29"/>
  <c r="I90" i="29"/>
  <c r="I141" i="29"/>
  <c r="I149" i="29"/>
  <c r="I147" i="29"/>
  <c r="I70" i="29"/>
  <c r="I78" i="29"/>
  <c r="I87" i="29"/>
  <c r="I139" i="29"/>
  <c r="I71" i="29"/>
  <c r="I79" i="29"/>
  <c r="I88" i="29"/>
  <c r="I72" i="29"/>
  <c r="I80" i="29"/>
  <c r="I142" i="29"/>
  <c r="I150" i="29"/>
  <c r="I143" i="29"/>
  <c r="I137" i="29"/>
  <c r="I145" i="29"/>
  <c r="L53" i="29"/>
  <c r="L54" i="29"/>
  <c r="L55" i="29"/>
  <c r="L47" i="29"/>
  <c r="I68" i="29"/>
  <c r="I76" i="29"/>
  <c r="I85" i="29"/>
  <c r="H160" i="29"/>
  <c r="L46" i="29"/>
  <c r="L48" i="29"/>
  <c r="L56" i="29"/>
  <c r="L52" i="29"/>
  <c r="L50" i="29"/>
  <c r="L51" i="29"/>
  <c r="I34" i="33"/>
  <c r="H130" i="33" l="1"/>
  <c r="H111" i="33"/>
  <c r="G93" i="33"/>
  <c r="H93" i="33" s="1"/>
  <c r="H86" i="33"/>
  <c r="I86" i="33" s="1"/>
  <c r="H85" i="33"/>
  <c r="I85" i="33" s="1"/>
  <c r="G78" i="33"/>
  <c r="H78" i="33" s="1"/>
  <c r="G71" i="33"/>
  <c r="G70" i="33"/>
  <c r="G63" i="33"/>
  <c r="H63" i="33" s="1"/>
  <c r="H54" i="33"/>
  <c r="I54" i="33" s="1"/>
  <c r="H53" i="33"/>
  <c r="H52" i="33"/>
  <c r="I52" i="33" s="1"/>
  <c r="H51" i="33"/>
  <c r="I51" i="33" s="1"/>
  <c r="G41" i="33"/>
  <c r="H41" i="33" s="1"/>
  <c r="G23" i="33"/>
  <c r="H23" i="33" s="1"/>
  <c r="H33" i="33"/>
  <c r="I33" i="33" s="1"/>
  <c r="H32" i="33"/>
  <c r="I32" i="33" s="1"/>
  <c r="H31" i="33"/>
  <c r="I31" i="33" s="1"/>
  <c r="H30" i="33"/>
  <c r="I30" i="33" s="1"/>
  <c r="H110" i="33" l="1"/>
  <c r="H109" i="33"/>
  <c r="H70" i="33"/>
  <c r="I53" i="33"/>
  <c r="H71" i="33" l="1"/>
  <c r="A153" i="30" l="1"/>
  <c r="I83" i="29" l="1"/>
</calcChain>
</file>

<file path=xl/sharedStrings.xml><?xml version="1.0" encoding="utf-8"?>
<sst xmlns="http://schemas.openxmlformats.org/spreadsheetml/2006/main" count="1266" uniqueCount="432">
  <si>
    <t>RETRIBUCIÓ DEL PDI FUNCIONARI</t>
  </si>
  <si>
    <t>En aplicació de la Llei de Pressupostos de l'Estat:</t>
  </si>
  <si>
    <t>-Les pagues extres inclouen: sou base (diferent del mensual), c.de destí, c. específic gral, acord mg d'universitats, complement específic amg, triennis (diferent del mensual), mèrits de docència i càrrecs acadèmics</t>
  </si>
  <si>
    <t>CATEGORIA</t>
  </si>
  <si>
    <t>DED.</t>
  </si>
  <si>
    <t>SOU BASE</t>
  </si>
  <si>
    <t>COMPLEMENT
DE DESTÍ</t>
  </si>
  <si>
    <t>COMPLEMENT
ESPECÍFIC GRAL.</t>
  </si>
  <si>
    <t>ACORD MG
D'UNIVERSITATS</t>
  </si>
  <si>
    <t>COMPLEMENT
ESPECÍFIC AMG</t>
  </si>
  <si>
    <t>TOTAL 
MENSUAL</t>
  </si>
  <si>
    <t>SOU BASE 
(PAGA EXTRA)</t>
  </si>
  <si>
    <t>PAGA EXTRA</t>
  </si>
  <si>
    <t>TOTAL ANUAL</t>
  </si>
  <si>
    <t>Catedràtic d'Universitat</t>
  </si>
  <si>
    <t>TC</t>
  </si>
  <si>
    <t>T6</t>
  </si>
  <si>
    <t>T4</t>
  </si>
  <si>
    <t>T3</t>
  </si>
  <si>
    <t>Catedràtic d'Escola Universitària</t>
  </si>
  <si>
    <t>P. Titular d'Universitat</t>
  </si>
  <si>
    <t>P. Titular d'Escola Universitària</t>
  </si>
  <si>
    <t>TRIENNIS PDI FUNCIONARI</t>
  </si>
  <si>
    <t>Valors mensuals</t>
  </si>
  <si>
    <t>Subgrup A1 - TC</t>
  </si>
  <si>
    <t>Subgrup A1 - TP6</t>
  </si>
  <si>
    <t>Subgrup A1 - TP4</t>
  </si>
  <si>
    <t>Subgrup A1 - TP3</t>
  </si>
  <si>
    <t>Valors per a les pagues extraordinàries</t>
  </si>
  <si>
    <t>RETRIBUCIÓ DEL PDI LABORAL</t>
  </si>
  <si>
    <t>- Les dues pagues extres inclouen: sou base, complement de categoria, complement de lloc, acord mg, triennis i càrrecs acadèmics</t>
  </si>
  <si>
    <t>DED</t>
  </si>
  <si>
    <t>COMPLEMENT
DE CATEGORIA</t>
  </si>
  <si>
    <t>COMPLEMENT
DE LLOC</t>
  </si>
  <si>
    <t>ACORD MG 0,2%</t>
  </si>
  <si>
    <t>MILLORA UAB</t>
  </si>
  <si>
    <t>Professor Lector</t>
  </si>
  <si>
    <t>-</t>
  </si>
  <si>
    <t>Professor Agregat</t>
  </si>
  <si>
    <t>Professor Agregat Interí</t>
  </si>
  <si>
    <t>Professor Catedràtic Laboral</t>
  </si>
  <si>
    <t>Investigador PostDoc (INVPOS)</t>
  </si>
  <si>
    <t>Professor Col·laborador (No Doctor)</t>
  </si>
  <si>
    <t>Professor Col·laborador (Doctor)</t>
  </si>
  <si>
    <t xml:space="preserve">RETRIBUCIÓ DEL PROFESSORAT ASSOCIAT </t>
  </si>
  <si>
    <t>- Les dues pagues extres inclouen: sou base i triennis</t>
  </si>
  <si>
    <t>Associat 1</t>
  </si>
  <si>
    <t>TP6</t>
  </si>
  <si>
    <t>TP5</t>
  </si>
  <si>
    <t>TP4</t>
  </si>
  <si>
    <t>TP3</t>
  </si>
  <si>
    <t>TP2</t>
  </si>
  <si>
    <t>TP1</t>
  </si>
  <si>
    <t>Associat 2</t>
  </si>
  <si>
    <t>Associat 3</t>
  </si>
  <si>
    <t>Associat 4</t>
  </si>
  <si>
    <t>Associat Metge</t>
  </si>
  <si>
    <t>Associat Infermeria</t>
  </si>
  <si>
    <t>Associat Fisioteràpia</t>
  </si>
  <si>
    <t>Associal Psicologia</t>
  </si>
  <si>
    <t>Associat Logopeda</t>
  </si>
  <si>
    <t>RETRIBUCIÓ DEL PROFESSORAT SUBSTITUT</t>
  </si>
  <si>
    <t>Professor/a Substitut S24</t>
  </si>
  <si>
    <t>P160</t>
  </si>
  <si>
    <t>Professor/a Substitut S23</t>
  </si>
  <si>
    <t>P155</t>
  </si>
  <si>
    <t>Professor/a Substitut S22</t>
  </si>
  <si>
    <t>P150</t>
  </si>
  <si>
    <t>Professor/a Substitut S21</t>
  </si>
  <si>
    <t>P140</t>
  </si>
  <si>
    <t>Professor/a Substitut S20</t>
  </si>
  <si>
    <t>P130</t>
  </si>
  <si>
    <t>Professor/a Substitut S19</t>
  </si>
  <si>
    <t>P125</t>
  </si>
  <si>
    <t>Professor/a Substitut S18</t>
  </si>
  <si>
    <t>P120</t>
  </si>
  <si>
    <t>Professor/a Substitut S17</t>
  </si>
  <si>
    <t>P110</t>
  </si>
  <si>
    <t>Professor/a Substitut S16</t>
  </si>
  <si>
    <t>P105</t>
  </si>
  <si>
    <t>Professor/a Substitut S15</t>
  </si>
  <si>
    <t>P100</t>
  </si>
  <si>
    <t>Professor/a Substitut S14</t>
  </si>
  <si>
    <t>P090</t>
  </si>
  <si>
    <t>Professor/a Substitut S13</t>
  </si>
  <si>
    <t>P085</t>
  </si>
  <si>
    <t>Professor/a Substitut S12</t>
  </si>
  <si>
    <t>P080</t>
  </si>
  <si>
    <t>Professor/a Substitut S11</t>
  </si>
  <si>
    <t>P070</t>
  </si>
  <si>
    <t>Professor/a Substitut S10</t>
  </si>
  <si>
    <t>P065</t>
  </si>
  <si>
    <t>Professor/a Substitut S9</t>
  </si>
  <si>
    <t>P060</t>
  </si>
  <si>
    <t>Professor/a Substitut S8</t>
  </si>
  <si>
    <t>P050</t>
  </si>
  <si>
    <t>Professor/a Substitut S7</t>
  </si>
  <si>
    <t>P045</t>
  </si>
  <si>
    <t>Professor/a Substitut S6</t>
  </si>
  <si>
    <t>P040</t>
  </si>
  <si>
    <t xml:space="preserve">RETRIBUCIÓ DEL PROFESSORAT VISITANT </t>
  </si>
  <si>
    <t>- Les dues pagues extres inclouen: sou base</t>
  </si>
  <si>
    <t>NIVELL</t>
  </si>
  <si>
    <t>DEDICACIÓ</t>
  </si>
  <si>
    <t>V1</t>
  </si>
  <si>
    <t>P03</t>
  </si>
  <si>
    <t>C08</t>
  </si>
  <si>
    <t>V2</t>
  </si>
  <si>
    <t>P04</t>
  </si>
  <si>
    <t>P05</t>
  </si>
  <si>
    <t>P06</t>
  </si>
  <si>
    <t>V3</t>
  </si>
  <si>
    <t>P01</t>
  </si>
  <si>
    <t>V4</t>
  </si>
  <si>
    <t>RETRIBUCIÓ DEL PROFESSORAT EMÈRIT</t>
  </si>
  <si>
    <t>EL1</t>
  </si>
  <si>
    <t xml:space="preserve">TRIENNIS PDI LABORAL </t>
  </si>
  <si>
    <t>DEDICACIÓ A TEMPS COMPLERT</t>
  </si>
  <si>
    <t>14 pagues</t>
  </si>
  <si>
    <t>GRUP I - ASSOCIAT TP1</t>
  </si>
  <si>
    <t>GRUP I- ASSOCIAT TP2</t>
  </si>
  <si>
    <t>GRUP I - ASSOCIAT TP3</t>
  </si>
  <si>
    <t>GRUP I - ASSOCIAT TP4</t>
  </si>
  <si>
    <t>GRUP I- ASSOCIAT TP5</t>
  </si>
  <si>
    <t>GRUP I - ASSOCIAT TP6</t>
  </si>
  <si>
    <t>GRUP I - RESTA DE CATEGORIES A TC</t>
  </si>
  <si>
    <t xml:space="preserve">ESTADIS DE SECUNDÀRIA (valors mensuals) </t>
  </si>
  <si>
    <t>ESTADIS</t>
  </si>
  <si>
    <t>VALOR MENSUAL</t>
  </si>
  <si>
    <t>1r ESTADI</t>
  </si>
  <si>
    <t>2n ESTADI</t>
  </si>
  <si>
    <t>3r ESTADI</t>
  </si>
  <si>
    <t>4rt ESTADI</t>
  </si>
  <si>
    <t>5è ESTADI</t>
  </si>
  <si>
    <t>CÀRRECS ACADÈMICS</t>
  </si>
  <si>
    <t>Els càrrecs acadèmic són per 14 pagues</t>
  </si>
  <si>
    <t>EQUIP DE GOVERN</t>
  </si>
  <si>
    <t xml:space="preserve">Rectora                                                                                                                                                   </t>
  </si>
  <si>
    <t>Secretari/ària General</t>
  </si>
  <si>
    <t>Vicerector/a o Comissionat/da</t>
  </si>
  <si>
    <t>Delegat/da de la Rectora o càrrecs assimilats</t>
  </si>
  <si>
    <t>Adjunt/a dels Vicerectorats o càrrecs assimilats</t>
  </si>
  <si>
    <t>FACULTATS I ESCOLES</t>
  </si>
  <si>
    <t>Degà/na o Director/a</t>
  </si>
  <si>
    <t>Secretari/ària de Centre</t>
  </si>
  <si>
    <t>Secretari/ària Territorial</t>
  </si>
  <si>
    <t>DEPARTAMENTS</t>
  </si>
  <si>
    <t>Director/a de Departament</t>
  </si>
  <si>
    <t>Secretari/ària de Departament</t>
  </si>
  <si>
    <t>INSTITUTS PROPIS</t>
  </si>
  <si>
    <t>Director/a d'Institut Propi</t>
  </si>
  <si>
    <t>Secretari/ària d'Institut Propi</t>
  </si>
  <si>
    <t>Per coordinació doctorat</t>
  </si>
  <si>
    <t>MÈRITS ESTATALS</t>
  </si>
  <si>
    <t>MÈRITS ESTATALS DE DOCÈNCIA I INVESTIGACIÓ DEL PDI FUNCIONARI (Valors mensuals)</t>
  </si>
  <si>
    <t>CCE</t>
  </si>
  <si>
    <t xml:space="preserve">VALOR TOTAL </t>
  </si>
  <si>
    <t>ACORD MG UNIVERSITATS</t>
  </si>
  <si>
    <t>CU</t>
  </si>
  <si>
    <t>TU/CEU</t>
  </si>
  <si>
    <t>TEU</t>
  </si>
  <si>
    <t>MÈRITS ESTATALS DE DOCÈNCIA I INVESTIGACIÓ DEL PDI LABORAL (TRAMS BÀSICS DE DOCÈNCIA I INVESTIGACIÓ)</t>
  </si>
  <si>
    <t>Catedràtic/a</t>
  </si>
  <si>
    <t>Agregat/da, Investigador/a Ordinari/a i Director/a d'Investigació</t>
  </si>
  <si>
    <t>Lector/a</t>
  </si>
  <si>
    <t>Col·laborador/a de doctor/a</t>
  </si>
  <si>
    <t>Col·laborador/a  no doctor/a</t>
  </si>
  <si>
    <t>TRAMS AUTONÒMICS</t>
  </si>
  <si>
    <t>TRAMS AUTONÒMICS DE DOCÈNCIA</t>
  </si>
  <si>
    <t>VENCIMENT DEL TRAM</t>
  </si>
  <si>
    <t>IMPORT
MENSUAL</t>
  </si>
  <si>
    <t>Vençuts fins l'any 2002</t>
  </si>
  <si>
    <t>CU-29</t>
  </si>
  <si>
    <t>TU/CEU - 27</t>
  </si>
  <si>
    <t>TEU-26</t>
  </si>
  <si>
    <t>CATED</t>
  </si>
  <si>
    <t>AGREG</t>
  </si>
  <si>
    <t>LECT</t>
  </si>
  <si>
    <t>COL-SD</t>
  </si>
  <si>
    <t>COL-ND</t>
  </si>
  <si>
    <t>Vençuts fins l'any 2003 i 2004</t>
  </si>
  <si>
    <t>Vençuts fins l'any 2005 i 2006</t>
  </si>
  <si>
    <t>Vençuts a partir de l'any 2007</t>
  </si>
  <si>
    <t xml:space="preserve">TRAMS AUTONÒMICS DE RECERCA </t>
  </si>
  <si>
    <t>TRAMS AUTONÒMICS DE GESTIÓ</t>
  </si>
  <si>
    <t>TIPUS TRAM</t>
  </si>
  <si>
    <t>PUNTS</t>
  </si>
  <si>
    <t>Tram 1</t>
  </si>
  <si>
    <t>Tram 2</t>
  </si>
  <si>
    <t>45</t>
  </si>
  <si>
    <t>Tram 3</t>
  </si>
  <si>
    <t>55</t>
  </si>
  <si>
    <t>Tram 4</t>
  </si>
  <si>
    <t>65</t>
  </si>
  <si>
    <t>RETRIBUCIÓ DEL PERSONAL INVESTIGADOR A CÀRREC DE PROJECTES DE RECERCA</t>
  </si>
  <si>
    <t>COMPLEMENT DE CATEGORIA</t>
  </si>
  <si>
    <t>COMPLEMENT DE LLOC</t>
  </si>
  <si>
    <t>TOTAL MENSUAL</t>
  </si>
  <si>
    <t>Investigador post-doctoral (I1971)</t>
  </si>
  <si>
    <t>Investigador post-doctoral (I1971 - INVPOS)</t>
  </si>
  <si>
    <t>Investigador post-doctoral (I1971 - POP)</t>
  </si>
  <si>
    <t>Investigador ordinari (I1970)</t>
  </si>
  <si>
    <t>Investigador distingit (I1974)</t>
  </si>
  <si>
    <t>Investigador distingit (I1974 - TALENT)</t>
  </si>
  <si>
    <t>RETRIBUCIÓ DEL PERSONAL INVESTIGADOR POSTDOCTORAL DE CONVOCATÒRIES EXTERNES</t>
  </si>
  <si>
    <t>Retribució publicada per l'òrgan competent (establerta a cada convocatòria). I, per tant, no perceben increment</t>
  </si>
  <si>
    <t>RAMON Y CAJAL (I1910)</t>
  </si>
  <si>
    <t>CONVOCATÒRIA</t>
  </si>
  <si>
    <t xml:space="preserve">Investigador Ramon y Cajal </t>
  </si>
  <si>
    <t xml:space="preserve">RYC 21/26 </t>
  </si>
  <si>
    <t xml:space="preserve"> </t>
  </si>
  <si>
    <t>JUAN DE LA CIERVA (I1913)</t>
  </si>
  <si>
    <t>TIPUS</t>
  </si>
  <si>
    <t xml:space="preserve">Investigador Juan de la Cierva </t>
  </si>
  <si>
    <t>FORMACIÓ</t>
  </si>
  <si>
    <t>INCORPORACIÓ</t>
  </si>
  <si>
    <t>JDC 22/25</t>
  </si>
  <si>
    <t>JDC 23/25</t>
  </si>
  <si>
    <t>BEATRIU DE PINÓS (I1915)</t>
  </si>
  <si>
    <t xml:space="preserve">Investigador BEATRIU DE PINÓS </t>
  </si>
  <si>
    <t>BP20/23</t>
  </si>
  <si>
    <t>BP21/24</t>
  </si>
  <si>
    <t>BEATRIU GALINDO (I1943)</t>
  </si>
  <si>
    <t xml:space="preserve">Investigador Beatriz de Galindo </t>
  </si>
  <si>
    <t>Beatriu Galindo_18</t>
  </si>
  <si>
    <t>JUNIOR</t>
  </si>
  <si>
    <t>SENIOR</t>
  </si>
  <si>
    <t>Beatriu Galindo_20</t>
  </si>
  <si>
    <t>JOVENES INVESTIGADORES (I1970)</t>
  </si>
  <si>
    <t xml:space="preserve">CERTAMEN JÓVENES INVESTIGADORES  </t>
  </si>
  <si>
    <t>CJI_2021</t>
  </si>
  <si>
    <t>TECNIO AGAUR (I1970)</t>
  </si>
  <si>
    <t>INVESTIGADORES XARXA TECNIO AGAUR</t>
  </si>
  <si>
    <t>TECNIO_AGAUR 20</t>
  </si>
  <si>
    <t xml:space="preserve">INVESTIGADORES XARXA TECNIO AGAUR </t>
  </si>
  <si>
    <t>TECNIO_AGAUR 21</t>
  </si>
  <si>
    <t>JUNIOR LEADER (I1978)</t>
  </si>
  <si>
    <t>Investigador Post-doctoral junior leader</t>
  </si>
  <si>
    <t>JUNIOR LEADER</t>
  </si>
  <si>
    <t>MARGARITA SALAS (I1979)</t>
  </si>
  <si>
    <t xml:space="preserve">Investigador Post-doctoral MARGARITA SALAS </t>
  </si>
  <si>
    <t>AYUDAS_MS</t>
  </si>
  <si>
    <t>2A</t>
  </si>
  <si>
    <t>Investigador Post-doctoral MARGARITA SALAS</t>
  </si>
  <si>
    <t>3A</t>
  </si>
  <si>
    <t>MARIA ZAMBRANO (I1980)</t>
  </si>
  <si>
    <t>Investigador Post-doctoral MARIA ZAMBRANO</t>
  </si>
  <si>
    <t>AYUDAS_MZ</t>
  </si>
  <si>
    <t xml:space="preserve">RETRIBUCIÓ DEL PERSONAL INVESTIGADOR PREDOCTORAL - // AJUTS MINISTERI(I1916/I1917) // GOVERN BASC(I1921) // AJUTS AGAUR(I1922/I1922SDR) // AJUTS UAB(I1949) // </t>
  </si>
  <si>
    <t>SOU A 12 PAGUES</t>
  </si>
  <si>
    <t xml:space="preserve">PIF Personal Investigador en Formació </t>
  </si>
  <si>
    <t>1r any</t>
  </si>
  <si>
    <t>2n any</t>
  </si>
  <si>
    <t>3r any</t>
  </si>
  <si>
    <t>4t any</t>
  </si>
  <si>
    <t>Convocatòria PRE2020_24</t>
  </si>
  <si>
    <t>SOU A 14 PAGUES</t>
  </si>
  <si>
    <t xml:space="preserve">RETRIBUCIÓ DEL PERSONAL INVESTIGADOR PREDOCTORAL-  // AJUTS LA CAIXA // </t>
  </si>
  <si>
    <t>PIF Investigador en Formació - LA CAIXA (I1973)</t>
  </si>
  <si>
    <t>4rt any</t>
  </si>
  <si>
    <t>RETRIBUCIÓ DEL PERSONAL INVESTIGADOR PREDOCTORAL - // AJUTS FUNDACIÓ TATIANA //</t>
  </si>
  <si>
    <t>Investigador Fundació Tatiana (I1976)</t>
  </si>
  <si>
    <t>TRIENNIS INVESTIGADORS DE PROJECTES</t>
  </si>
  <si>
    <t>Grup I - 12 pagues</t>
  </si>
  <si>
    <t>Grup I - 14 pagues</t>
  </si>
  <si>
    <t xml:space="preserve">RETRIBUCIÓ DEL PAS FUNCIONARI </t>
  </si>
  <si>
    <t>GRUP A</t>
  </si>
  <si>
    <t>-Les pagues extres inclouen: sou base (diferent del mensual), c.de destí, c. específic i triennis (diferent del mensual)</t>
  </si>
  <si>
    <t>SUBGRUP</t>
  </si>
  <si>
    <t>SUBNIVELL</t>
  </si>
  <si>
    <t>COMPLEMET 
DE DESTÍ</t>
  </si>
  <si>
    <t>COMPLEMENT
ESPECÍFIC</t>
  </si>
  <si>
    <t>TOTAL
MENSUAL</t>
  </si>
  <si>
    <t>SOU BASE
(PAGA EXTRA)</t>
  </si>
  <si>
    <t>A1 (VICEGERÈNCIA)</t>
  </si>
  <si>
    <t>A1</t>
  </si>
  <si>
    <t>A2</t>
  </si>
  <si>
    <t>6s</t>
  </si>
  <si>
    <t>5s</t>
  </si>
  <si>
    <t>1s</t>
  </si>
  <si>
    <t>3s</t>
  </si>
  <si>
    <t>2s</t>
  </si>
  <si>
    <t>GRUP C</t>
  </si>
  <si>
    <t>C1</t>
  </si>
  <si>
    <t>PS</t>
  </si>
  <si>
    <t>C2</t>
  </si>
  <si>
    <t>2ps</t>
  </si>
  <si>
    <t xml:space="preserve">TRIENNIS PERSONAL FUNCIONARI </t>
  </si>
  <si>
    <t>DEDICACIÓ A TEMPS COMPLET</t>
  </si>
  <si>
    <t>Subgrup A1</t>
  </si>
  <si>
    <t>Subgrup A2</t>
  </si>
  <si>
    <t>Subgrup C1</t>
  </si>
  <si>
    <t>Subgrup C2</t>
  </si>
  <si>
    <t>Valors per a la pagues extraordinàries</t>
  </si>
  <si>
    <t>HORES EXTRES PAS FUNCIONARI</t>
  </si>
  <si>
    <t>NORMALS/DIURNES</t>
  </si>
  <si>
    <t>FESTIVES/NOCTURNES</t>
  </si>
  <si>
    <t xml:space="preserve">RETRIBUCIÓ DEL PAS LABORAL </t>
  </si>
  <si>
    <t>GRUP 1</t>
  </si>
  <si>
    <t>COMPLEMENT  DE 
LLOC DE TREBALL</t>
  </si>
  <si>
    <t>MILLORA ADDICIONAL</t>
  </si>
  <si>
    <t>ACORD MG. 0,2%</t>
  </si>
  <si>
    <t>ACORD MG.0,2%</t>
  </si>
  <si>
    <t xml:space="preserve">A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</si>
  <si>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</si>
  <si>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</si>
  <si>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</si>
  <si>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</si>
  <si>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</si>
  <si>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</si>
  <si>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</si>
  <si>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</si>
  <si>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</si>
  <si>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</si>
  <si>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</si>
  <si>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</si>
  <si>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</si>
  <si>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</si>
  <si>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</si>
  <si>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</si>
  <si>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GRUP 2</t>
  </si>
  <si>
    <t xml:space="preserve">G </t>
  </si>
  <si>
    <t xml:space="preserve">K </t>
  </si>
  <si>
    <t>NY</t>
  </si>
  <si>
    <t>T</t>
  </si>
  <si>
    <t>GRUP 3</t>
  </si>
  <si>
    <t>R</t>
  </si>
  <si>
    <t>S</t>
  </si>
  <si>
    <t>GRUP 4</t>
  </si>
  <si>
    <t>MESURES SOCIALS</t>
  </si>
  <si>
    <t xml:space="preserve">TRIENNIS PAS LABORAL </t>
  </si>
  <si>
    <t>Grup I</t>
  </si>
  <si>
    <t>Grup II</t>
  </si>
  <si>
    <t>Grup III</t>
  </si>
  <si>
    <t>Grup IV</t>
  </si>
  <si>
    <t>HORES EXTRES PAS LABORAL</t>
  </si>
  <si>
    <t xml:space="preserve">ROBA DE TREBALL PAS LABORAL </t>
  </si>
  <si>
    <t>CATEGORIA 
(segons Annex 1 de l'acord de 3 de març de 2010)</t>
  </si>
  <si>
    <t>IMPORT
(Anual - 35 h/set)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</si>
  <si>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</si>
  <si>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</si>
  <si>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</si>
  <si>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</si>
  <si>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</si>
  <si>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</si>
  <si>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</si>
  <si>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</si>
  <si>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</t>
  </si>
  <si>
    <t>1.7</t>
  </si>
  <si>
    <r>
      <t xml:space="preserve">PLUS CAMPUS PAS LABORAL - </t>
    </r>
    <r>
      <rPr>
        <sz val="11"/>
        <color theme="1"/>
        <rFont val="Calibri"/>
        <family val="2"/>
        <scheme val="minor"/>
      </rPr>
      <t>Meritat l'exercici 2022</t>
    </r>
  </si>
  <si>
    <t>IMPORT
(Anual - 37,5h/set)</t>
  </si>
  <si>
    <t>COMPLEMENT COORDINACIÓ BÚNQUERS</t>
  </si>
  <si>
    <t>IMPORT</t>
  </si>
  <si>
    <t>RETRIBUCIÓ DEL PAS LABORAL FINANÇAMENT ESPECÍFIC (PERSONAL DE SUPORT A LA RECERCA)</t>
  </si>
  <si>
    <t>- Les pagues extraordinàries estan prorratejades en el sou</t>
  </si>
  <si>
    <t>GRUP</t>
  </si>
  <si>
    <t>COMPLEMENT DE LLOC TREBALL</t>
  </si>
  <si>
    <t>Tècnic superior de SR (T1950)</t>
  </si>
  <si>
    <t>Tècnic mitjà de SR (T1951)</t>
  </si>
  <si>
    <t>Tècnic especialista de SR (T1952)</t>
  </si>
  <si>
    <t>Tècnic especialista de SR 
(Tasques laboratori - T1952)</t>
  </si>
  <si>
    <t>Auxiliar de SR (T1953)</t>
  </si>
  <si>
    <t xml:space="preserve">TRIENNIS PAS LABORAL FINANÇAMENT ESPECÍFIC (PERSONAL DE SUPORT A LA RECERCA) </t>
  </si>
  <si>
    <t>Grup II - 12 pagues</t>
  </si>
  <si>
    <t>Grup III - 12 pagues</t>
  </si>
  <si>
    <t>Grup IV - 12 pagues</t>
  </si>
  <si>
    <t xml:space="preserve">ROBA DE TREBALL PAS LABORAL FINANÇAMENT ESPECÍFIC (PERSONAL DE SUPORT A LA RECERCA) </t>
  </si>
  <si>
    <r>
      <t xml:space="preserve">PLUS CAMPUS PAS LABORAL FINANÇAMENT ESPECÍFIC (PERSONAL DE SUPORT A LA RECERCA) - </t>
    </r>
    <r>
      <rPr>
        <sz val="11"/>
        <color theme="1"/>
        <rFont val="Calibri"/>
        <family val="2"/>
        <scheme val="minor"/>
      </rPr>
      <t>Meritat l'exercici 2022</t>
    </r>
  </si>
  <si>
    <t xml:space="preserve">ENCÀRRECS DE COL.LABORACIÓ: IMPORT MÀXIM ANUAL </t>
  </si>
  <si>
    <t>PAS FUNCIONARI</t>
  </si>
  <si>
    <t>PAS LABORAL</t>
  </si>
  <si>
    <t>TOTAL ANUAL
2023</t>
  </si>
  <si>
    <t>Grup 1</t>
  </si>
  <si>
    <t>Grup 2</t>
  </si>
  <si>
    <t>subgrup C1</t>
  </si>
  <si>
    <t>Grup 3</t>
  </si>
  <si>
    <t>subgrup C2</t>
  </si>
  <si>
    <t>Grup 4</t>
  </si>
  <si>
    <t>QUOTA PATRONAL</t>
  </si>
  <si>
    <t>QUOTA OBRERA</t>
  </si>
  <si>
    <t>Cont. Comuns</t>
  </si>
  <si>
    <t>AT i MP</t>
  </si>
  <si>
    <t>Atur</t>
  </si>
  <si>
    <t>FOGASA</t>
  </si>
  <si>
    <t>FP</t>
  </si>
  <si>
    <t>MEI</t>
  </si>
  <si>
    <t>Total 
Quota Patronal</t>
  </si>
  <si>
    <t>Cont.
Comuns</t>
  </si>
  <si>
    <t>Total 
Quota Obrera</t>
  </si>
  <si>
    <t>Funcionari Carrera -PAS</t>
  </si>
  <si>
    <t>23,60 %</t>
  </si>
  <si>
    <t>1,50%</t>
  </si>
  <si>
    <t>0,60%</t>
  </si>
  <si>
    <t>4,70%</t>
  </si>
  <si>
    <t>0</t>
  </si>
  <si>
    <t>0,10%</t>
  </si>
  <si>
    <t>Funcionari nou ingrés - PDI</t>
  </si>
  <si>
    <t>23,60%</t>
  </si>
  <si>
    <t>0,70%</t>
  </si>
  <si>
    <t>Funcionari Interí</t>
  </si>
  <si>
    <t>5,50%</t>
  </si>
  <si>
    <t>1,55%</t>
  </si>
  <si>
    <t>Laboral Fix</t>
  </si>
  <si>
    <t>0,20%</t>
  </si>
  <si>
    <t>Laboral temporal</t>
  </si>
  <si>
    <t>6,70%</t>
  </si>
  <si>
    <t>1,60%</t>
  </si>
  <si>
    <t>Laboral T. Investigador 
predoctoral (bonificat)</t>
  </si>
  <si>
    <t xml:space="preserve">Estudiants en practiques 
</t>
  </si>
  <si>
    <t>47,28€</t>
  </si>
  <si>
    <t>6,51€</t>
  </si>
  <si>
    <t>INGRÉS DE QUOTES AL RÈGIM ESPECIAL DE FUNCIONARIS DE L'ESTAT (Funcionari PDI abans de 2011)</t>
  </si>
  <si>
    <t>Quota Muface</t>
  </si>
  <si>
    <t>Quota Classes Passives</t>
  </si>
  <si>
    <t>AA (GERENT)</t>
  </si>
  <si>
    <t>AB (VICEGERENT)</t>
  </si>
  <si>
    <t>INVESTIGO (I1981)</t>
  </si>
  <si>
    <t>Beatriu Galindo_22</t>
  </si>
  <si>
    <t>BP22/25</t>
  </si>
  <si>
    <t>5è any</t>
  </si>
  <si>
    <t>PIF Investigador en Formació - PRECAIXA 21/24 (I1973)</t>
  </si>
  <si>
    <t>PIF Investigador en Formació - PRECAIXA 23/26 (I1973)</t>
  </si>
  <si>
    <t>BP23/26</t>
  </si>
  <si>
    <t>Investigador/a AGAUR programa INVESTIGO</t>
  </si>
  <si>
    <t>INVESTIGO_23-25</t>
  </si>
  <si>
    <t xml:space="preserve">AC </t>
  </si>
  <si>
    <t>33,18%
(cal descomptar una bonificació fixa de 115€)</t>
  </si>
  <si>
    <t>COTITZACIÓ AL RÈGIM GENERAL DE LA SEGURETAT SOCIAL DEL PAS I PDI - Gener 2024 a Desembre 2024</t>
  </si>
  <si>
    <t>Base màxima 2024</t>
  </si>
  <si>
    <t>ENCÀRRECS DE COL.LABORACIÓ: IMPORT MÀXIM ANUAL 162.104,35€</t>
  </si>
  <si>
    <t>Coordinador/a Ud. Hospitalària</t>
  </si>
  <si>
    <t>Coordinador/a Titulació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</si>
</sst>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€&quot;;\-#,##0.00\ &quot;€&quot;"/>
    <numFmt numFmtId="8" formatCode="#,##0.00\ &quot;€&quot;;[Red]\-#,##0.00\ &quot;€&quot;"/>
    <numFmt numFmtId="164" formatCode="_(&quot;€&quot;* #,##0.00_);_(&quot;€&quot;* \(#,##0.00\);_(&quot;€&quot;* &quot;-&quot;??_);_(@_)"/>
    <numFmt numFmtId="165" formatCode="_-* #,##0.00\ [$€]_-;\-* #,##0.00\ [$€]_-;_-* &quot;-&quot;??\ [$€]_-;_-@_-"/>
    <numFmt numFmtId="166" formatCode="#,##0.00\ &quot;€&quot;"/>
    <numFmt numFmtId="167" formatCode="#,##0.0000\ _€"/>
    <numFmt numFmtId="168" formatCode="#,##0.0000\ &quot;€&quot;"/>
    <numFmt numFmtId="169" formatCode="0.0000%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9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</font>
    <font>
      <sz val="8"/>
      <name val="Verdana"/>
      <family val="2"/>
    </font>
    <font>
      <b/>
      <sz val="8"/>
      <name val="Verdana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</patternFill>
    </fill>
    <fill>
      <patternFill patternType="solid">
        <fgColor rgb="FFE4CE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4CEAE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theme="3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9" borderId="0" applyNumberFormat="0" applyBorder="0" applyAlignment="0" applyProtection="0"/>
    <xf numFmtId="164" fontId="21" fillId="0" borderId="0" applyFont="0" applyFill="0" applyBorder="0" applyAlignment="0" applyProtection="0"/>
    <xf numFmtId="0" fontId="29" fillId="18" borderId="0" applyNumberFormat="0" applyBorder="0" applyAlignment="0" applyProtection="0"/>
    <xf numFmtId="0" fontId="30" fillId="19" borderId="0" applyNumberFormat="0" applyBorder="0" applyAlignment="0" applyProtection="0"/>
    <xf numFmtId="9" fontId="21" fillId="0" borderId="0" applyFont="0" applyFill="0" applyBorder="0" applyAlignment="0" applyProtection="0"/>
    <xf numFmtId="0" fontId="34" fillId="0" borderId="0"/>
    <xf numFmtId="166" fontId="3" fillId="17" borderId="5">
      <alignment horizontal="center" vertical="center"/>
    </xf>
  </cellStyleXfs>
  <cellXfs count="544">
    <xf numFmtId="0" fontId="0" fillId="0" borderId="0" xfId="0"/>
    <xf numFmtId="0" fontId="0" fillId="0" borderId="4" xfId="0" applyBorder="1"/>
    <xf numFmtId="166" fontId="0" fillId="0" borderId="0" xfId="0" applyNumberFormat="1"/>
    <xf numFmtId="166" fontId="3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/>
    <xf numFmtId="0" fontId="1" fillId="0" borderId="0" xfId="0" applyFont="1"/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5" applyFont="1" applyFill="1" applyBorder="1"/>
    <xf numFmtId="0" fontId="6" fillId="0" borderId="0" xfId="0" applyFont="1" applyAlignment="1">
      <alignment vertical="center"/>
    </xf>
    <xf numFmtId="0" fontId="0" fillId="0" borderId="0" xfId="0" quotePrefix="1"/>
    <xf numFmtId="0" fontId="13" fillId="0" borderId="0" xfId="6" applyFont="1" applyFill="1" applyAlignment="1"/>
    <xf numFmtId="0" fontId="13" fillId="0" borderId="0" xfId="6" applyFont="1" applyFill="1" applyAlignment="1">
      <alignment horizontal="center"/>
    </xf>
    <xf numFmtId="166" fontId="0" fillId="0" borderId="0" xfId="0" applyNumberFormat="1" applyAlignment="1">
      <alignment horizontal="right"/>
    </xf>
    <xf numFmtId="0" fontId="9" fillId="0" borderId="0" xfId="0" applyFont="1" applyAlignment="1">
      <alignment horizontal="left" vertical="top"/>
    </xf>
    <xf numFmtId="166" fontId="1" fillId="0" borderId="0" xfId="0" applyNumberFormat="1" applyFont="1"/>
    <xf numFmtId="0" fontId="9" fillId="0" borderId="0" xfId="0" applyFont="1"/>
    <xf numFmtId="0" fontId="9" fillId="0" borderId="18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4" fillId="0" borderId="0" xfId="6" applyFont="1" applyFill="1" applyAlignment="1">
      <alignment horizontal="center"/>
    </xf>
    <xf numFmtId="166" fontId="0" fillId="6" borderId="0" xfId="0" applyNumberFormat="1" applyFill="1"/>
    <xf numFmtId="166" fontId="0" fillId="0" borderId="0" xfId="0" applyNumberFormat="1" applyAlignment="1">
      <alignment horizontal="center"/>
    </xf>
    <xf numFmtId="166" fontId="9" fillId="0" borderId="0" xfId="0" applyNumberFormat="1" applyFont="1"/>
    <xf numFmtId="0" fontId="10" fillId="0" borderId="0" xfId="5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6" borderId="0" xfId="0" applyFill="1" applyAlignment="1">
      <alignment horizontal="left"/>
    </xf>
    <xf numFmtId="166" fontId="3" fillId="6" borderId="0" xfId="0" applyNumberFormat="1" applyFont="1" applyFill="1" applyAlignment="1">
      <alignment horizontal="center"/>
    </xf>
    <xf numFmtId="0" fontId="2" fillId="0" borderId="0" xfId="1"/>
    <xf numFmtId="0" fontId="14" fillId="6" borderId="0" xfId="6" applyFont="1" applyFill="1" applyAlignment="1">
      <alignment horizontal="center"/>
    </xf>
    <xf numFmtId="0" fontId="18" fillId="0" borderId="0" xfId="0" quotePrefix="1" applyFont="1"/>
    <xf numFmtId="0" fontId="18" fillId="0" borderId="0" xfId="0" applyFont="1"/>
    <xf numFmtId="2" fontId="18" fillId="0" borderId="0" xfId="0" applyNumberFormat="1" applyFont="1"/>
    <xf numFmtId="0" fontId="20" fillId="0" borderId="0" xfId="0" applyFont="1"/>
    <xf numFmtId="166" fontId="18" fillId="0" borderId="0" xfId="0" applyNumberFormat="1" applyFont="1"/>
    <xf numFmtId="0" fontId="14" fillId="6" borderId="0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/>
    </xf>
    <xf numFmtId="166" fontId="9" fillId="4" borderId="5" xfId="0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66" fontId="0" fillId="0" borderId="0" xfId="0" quotePrefix="1" applyNumberFormat="1"/>
    <xf numFmtId="166" fontId="22" fillId="6" borderId="0" xfId="6" applyNumberFormat="1" applyFont="1" applyFill="1" applyAlignment="1">
      <alignment horizontal="center"/>
    </xf>
    <xf numFmtId="166" fontId="2" fillId="0" borderId="0" xfId="1" applyNumberFormat="1"/>
    <xf numFmtId="166" fontId="9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6" fontId="9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3" fillId="7" borderId="5" xfId="0" applyNumberFormat="1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9" fillId="7" borderId="5" xfId="0" applyNumberFormat="1" applyFont="1" applyFill="1" applyBorder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166" fontId="17" fillId="6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3" fillId="17" borderId="5" xfId="0" applyNumberFormat="1" applyFont="1" applyFill="1" applyBorder="1" applyAlignment="1">
      <alignment horizontal="center" vertical="center"/>
    </xf>
    <xf numFmtId="166" fontId="3" fillId="17" borderId="8" xfId="0" applyNumberFormat="1" applyFont="1" applyFill="1" applyBorder="1" applyAlignment="1">
      <alignment horizontal="center" vertical="center"/>
    </xf>
    <xf numFmtId="166" fontId="25" fillId="6" borderId="0" xfId="6" applyNumberFormat="1" applyFont="1" applyFill="1" applyAlignment="1">
      <alignment horizontal="center"/>
    </xf>
    <xf numFmtId="166" fontId="6" fillId="0" borderId="0" xfId="0" applyNumberFormat="1" applyFont="1"/>
    <xf numFmtId="166" fontId="0" fillId="5" borderId="0" xfId="0" applyNumberFormat="1" applyFill="1"/>
    <xf numFmtId="0" fontId="6" fillId="0" borderId="0" xfId="0" applyFont="1" applyAlignment="1">
      <alignment horizontal="center" vertical="center"/>
    </xf>
    <xf numFmtId="166" fontId="0" fillId="0" borderId="0" xfId="0" applyNumberFormat="1" applyAlignment="1">
      <alignment vertical="center"/>
    </xf>
    <xf numFmtId="166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4" fillId="6" borderId="0" xfId="6" applyFont="1" applyFill="1" applyAlignment="1">
      <alignment vertical="center"/>
    </xf>
    <xf numFmtId="0" fontId="14" fillId="6" borderId="0" xfId="6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9" fillId="0" borderId="0" xfId="0" applyFont="1" applyAlignment="1">
      <alignment vertical="center"/>
    </xf>
    <xf numFmtId="166" fontId="2" fillId="0" borderId="0" xfId="1" applyNumberFormat="1" applyAlignment="1">
      <alignment horizontal="center" vertical="center"/>
    </xf>
    <xf numFmtId="0" fontId="26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23" fillId="6" borderId="0" xfId="0" applyFon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17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66" fontId="18" fillId="0" borderId="5" xfId="0" applyNumberFormat="1" applyFont="1" applyBorder="1" applyAlignment="1">
      <alignment horizontal="center" vertical="center"/>
    </xf>
    <xf numFmtId="0" fontId="28" fillId="6" borderId="0" xfId="6" applyFont="1" applyFill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10" fontId="0" fillId="0" borderId="0" xfId="0" applyNumberFormat="1"/>
    <xf numFmtId="8" fontId="0" fillId="0" borderId="0" xfId="0" applyNumberFormat="1"/>
    <xf numFmtId="166" fontId="0" fillId="6" borderId="0" xfId="0" applyNumberFormat="1" applyFill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64" fontId="31" fillId="0" borderId="0" xfId="0" applyNumberFormat="1" applyFont="1"/>
    <xf numFmtId="0" fontId="31" fillId="0" borderId="0" xfId="0" applyFont="1"/>
    <xf numFmtId="166" fontId="29" fillId="0" borderId="0" xfId="8" applyNumberFormat="1" applyFill="1"/>
    <xf numFmtId="0" fontId="29" fillId="0" borderId="0" xfId="8" applyFill="1"/>
    <xf numFmtId="166" fontId="9" fillId="0" borderId="5" xfId="0" applyNumberFormat="1" applyFont="1" applyBorder="1" applyAlignment="1">
      <alignment horizontal="center" vertical="center"/>
    </xf>
    <xf numFmtId="0" fontId="9" fillId="6" borderId="0" xfId="0" applyFont="1" applyFill="1"/>
    <xf numFmtId="166" fontId="9" fillId="6" borderId="0" xfId="0" applyNumberFormat="1" applyFont="1" applyFill="1"/>
    <xf numFmtId="0" fontId="19" fillId="0" borderId="5" xfId="0" applyFont="1" applyBorder="1" applyAlignment="1">
      <alignment horizontal="center"/>
    </xf>
    <xf numFmtId="166" fontId="33" fillId="15" borderId="5" xfId="0" applyNumberFormat="1" applyFont="1" applyFill="1" applyBorder="1" applyAlignment="1">
      <alignment horizontal="center"/>
    </xf>
    <xf numFmtId="166" fontId="19" fillId="20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7" fontId="1" fillId="3" borderId="6" xfId="7" applyNumberFormat="1" applyFont="1" applyFill="1" applyBorder="1" applyAlignment="1">
      <alignment horizontal="center" vertical="center"/>
    </xf>
    <xf numFmtId="166" fontId="1" fillId="3" borderId="8" xfId="0" applyNumberFormat="1" applyFont="1" applyFill="1" applyBorder="1" applyAlignment="1">
      <alignment horizontal="center" vertical="center"/>
    </xf>
    <xf numFmtId="7" fontId="1" fillId="3" borderId="9" xfId="7" applyNumberFormat="1" applyFont="1" applyFill="1" applyBorder="1" applyAlignment="1">
      <alignment horizontal="center" vertical="center"/>
    </xf>
    <xf numFmtId="166" fontId="3" fillId="7" borderId="8" xfId="0" applyNumberFormat="1" applyFont="1" applyFill="1" applyBorder="1" applyAlignment="1">
      <alignment horizontal="center"/>
    </xf>
    <xf numFmtId="13" fontId="0" fillId="6" borderId="0" xfId="0" quotePrefix="1" applyNumberFormat="1" applyFill="1"/>
    <xf numFmtId="166" fontId="1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7" fontId="1" fillId="0" borderId="0" xfId="7" applyNumberFormat="1" applyFont="1" applyFill="1" applyBorder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0" fillId="10" borderId="46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10" fontId="0" fillId="13" borderId="46" xfId="0" applyNumberFormat="1" applyFill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4" borderId="46" xfId="0" applyNumberFormat="1" applyFill="1" applyBorder="1" applyAlignment="1">
      <alignment horizontal="center" vertical="center"/>
    </xf>
    <xf numFmtId="49" fontId="0" fillId="13" borderId="46" xfId="0" applyNumberFormat="1" applyFill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166" fontId="0" fillId="13" borderId="46" xfId="0" applyNumberFormat="1" applyFill="1" applyBorder="1" applyAlignment="1">
      <alignment horizontal="center" vertical="center"/>
    </xf>
    <xf numFmtId="166" fontId="0" fillId="0" borderId="46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10" borderId="46" xfId="0" applyFont="1" applyFill="1" applyBorder="1" applyAlignment="1">
      <alignment horizontal="center" vertical="center" wrapText="1"/>
    </xf>
    <xf numFmtId="10" fontId="0" fillId="13" borderId="47" xfId="0" applyNumberFormat="1" applyFill="1" applyBorder="1" applyAlignment="1">
      <alignment horizontal="center" vertical="center"/>
    </xf>
    <xf numFmtId="49" fontId="0" fillId="13" borderId="47" xfId="0" applyNumberFormat="1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49" fontId="0" fillId="4" borderId="46" xfId="0" applyNumberFormat="1" applyFill="1" applyBorder="1" applyAlignment="1">
      <alignment horizontal="center" vertical="center"/>
    </xf>
    <xf numFmtId="166" fontId="0" fillId="4" borderId="46" xfId="0" applyNumberForma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6" fontId="3" fillId="3" borderId="5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 vertical="center"/>
    </xf>
    <xf numFmtId="166" fontId="9" fillId="3" borderId="10" xfId="0" applyNumberFormat="1" applyFont="1" applyFill="1" applyBorder="1" applyAlignment="1">
      <alignment horizontal="center"/>
    </xf>
    <xf numFmtId="166" fontId="9" fillId="3" borderId="11" xfId="0" applyNumberFormat="1" applyFont="1" applyFill="1" applyBorder="1" applyAlignment="1">
      <alignment horizontal="center"/>
    </xf>
    <xf numFmtId="166" fontId="9" fillId="3" borderId="5" xfId="0" applyNumberFormat="1" applyFont="1" applyFill="1" applyBorder="1" applyAlignment="1">
      <alignment horizontal="center"/>
    </xf>
    <xf numFmtId="166" fontId="9" fillId="3" borderId="6" xfId="0" applyNumberFormat="1" applyFont="1" applyFill="1" applyBorder="1" applyAlignment="1">
      <alignment horizontal="center"/>
    </xf>
    <xf numFmtId="166" fontId="9" fillId="3" borderId="40" xfId="0" applyNumberFormat="1" applyFont="1" applyFill="1" applyBorder="1" applyAlignment="1">
      <alignment horizontal="center"/>
    </xf>
    <xf numFmtId="166" fontId="9" fillId="3" borderId="41" xfId="0" applyNumberFormat="1" applyFont="1" applyFill="1" applyBorder="1" applyAlignment="1">
      <alignment horizontal="center"/>
    </xf>
    <xf numFmtId="166" fontId="9" fillId="3" borderId="2" xfId="0" applyNumberFormat="1" applyFont="1" applyFill="1" applyBorder="1" applyAlignment="1">
      <alignment horizontal="center"/>
    </xf>
    <xf numFmtId="166" fontId="9" fillId="3" borderId="3" xfId="0" applyNumberFormat="1" applyFont="1" applyFill="1" applyBorder="1" applyAlignment="1">
      <alignment horizontal="center"/>
    </xf>
    <xf numFmtId="166" fontId="9" fillId="3" borderId="8" xfId="0" applyNumberFormat="1" applyFont="1" applyFill="1" applyBorder="1" applyAlignment="1">
      <alignment horizontal="center"/>
    </xf>
    <xf numFmtId="166" fontId="9" fillId="3" borderId="9" xfId="0" applyNumberFormat="1" applyFont="1" applyFill="1" applyBorder="1" applyAlignment="1">
      <alignment horizontal="center"/>
    </xf>
    <xf numFmtId="0" fontId="0" fillId="0" borderId="7" xfId="0" applyBorder="1"/>
    <xf numFmtId="166" fontId="9" fillId="4" borderId="8" xfId="0" applyNumberFormat="1" applyFont="1" applyFill="1" applyBorder="1" applyAlignment="1">
      <alignment horizontal="center" vertical="center"/>
    </xf>
    <xf numFmtId="166" fontId="9" fillId="3" borderId="5" xfId="0" applyNumberFormat="1" applyFont="1" applyFill="1" applyBorder="1" applyAlignment="1">
      <alignment horizontal="center" vertical="center"/>
    </xf>
    <xf numFmtId="166" fontId="9" fillId="12" borderId="6" xfId="0" applyNumberFormat="1" applyFont="1" applyFill="1" applyBorder="1" applyAlignment="1">
      <alignment horizontal="center" vertical="center"/>
    </xf>
    <xf numFmtId="166" fontId="9" fillId="3" borderId="8" xfId="0" applyNumberFormat="1" applyFont="1" applyFill="1" applyBorder="1" applyAlignment="1">
      <alignment horizontal="center" vertical="center"/>
    </xf>
    <xf numFmtId="166" fontId="9" fillId="12" borderId="9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6" fontId="9" fillId="2" borderId="8" xfId="0" applyNumberFormat="1" applyFont="1" applyFill="1" applyBorder="1" applyAlignment="1">
      <alignment horizontal="center" vertical="center"/>
    </xf>
    <xf numFmtId="166" fontId="9" fillId="0" borderId="8" xfId="0" applyNumberFormat="1" applyFont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6" fontId="9" fillId="3" borderId="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66" fontId="9" fillId="3" borderId="6" xfId="0" applyNumberFormat="1" applyFont="1" applyFill="1" applyBorder="1" applyAlignment="1">
      <alignment horizontal="center" vertical="center"/>
    </xf>
    <xf numFmtId="166" fontId="9" fillId="7" borderId="8" xfId="0" applyNumberFormat="1" applyFont="1" applyFill="1" applyBorder="1" applyAlignment="1">
      <alignment horizontal="center" vertical="center"/>
    </xf>
    <xf numFmtId="0" fontId="0" fillId="0" borderId="31" xfId="0" applyBorder="1"/>
    <xf numFmtId="0" fontId="0" fillId="0" borderId="36" xfId="0" applyBorder="1"/>
    <xf numFmtId="0" fontId="0" fillId="0" borderId="32" xfId="0" applyBorder="1"/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6" fontId="9" fillId="12" borderId="6" xfId="0" applyNumberFormat="1" applyFont="1" applyFill="1" applyBorder="1" applyAlignment="1">
      <alignment horizontal="center"/>
    </xf>
    <xf numFmtId="166" fontId="9" fillId="12" borderId="9" xfId="0" applyNumberFormat="1" applyFont="1" applyFill="1" applyBorder="1" applyAlignment="1">
      <alignment horizontal="center"/>
    </xf>
    <xf numFmtId="0" fontId="7" fillId="0" borderId="31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" fillId="10" borderId="48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2" xfId="0" applyFont="1" applyFill="1" applyBorder="1" applyAlignment="1">
      <alignment horizontal="center" vertical="center" wrapText="1"/>
    </xf>
    <xf numFmtId="0" fontId="19" fillId="14" borderId="3" xfId="0" applyFont="1" applyFill="1" applyBorder="1" applyAlignment="1">
      <alignment horizontal="center" vertical="center" wrapText="1"/>
    </xf>
    <xf numFmtId="0" fontId="19" fillId="0" borderId="4" xfId="0" applyFont="1" applyBorder="1"/>
    <xf numFmtId="166" fontId="33" fillId="16" borderId="6" xfId="0" applyNumberFormat="1" applyFont="1" applyFill="1" applyBorder="1" applyAlignment="1">
      <alignment horizontal="center"/>
    </xf>
    <xf numFmtId="0" fontId="19" fillId="0" borderId="4" xfId="0" applyFont="1" applyBorder="1" applyAlignment="1">
      <alignment wrapText="1"/>
    </xf>
    <xf numFmtId="0" fontId="19" fillId="0" borderId="7" xfId="0" applyFont="1" applyBorder="1"/>
    <xf numFmtId="0" fontId="19" fillId="0" borderId="8" xfId="0" applyFont="1" applyBorder="1" applyAlignment="1">
      <alignment horizontal="center"/>
    </xf>
    <xf numFmtId="166" fontId="33" fillId="15" borderId="8" xfId="0" applyNumberFormat="1" applyFont="1" applyFill="1" applyBorder="1" applyAlignment="1">
      <alignment horizontal="center"/>
    </xf>
    <xf numFmtId="166" fontId="33" fillId="16" borderId="9" xfId="0" applyNumberFormat="1" applyFont="1" applyFill="1" applyBorder="1" applyAlignment="1">
      <alignment horizontal="center"/>
    </xf>
    <xf numFmtId="0" fontId="32" fillId="10" borderId="1" xfId="5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8" xfId="0" applyFont="1" applyFill="1" applyBorder="1" applyAlignment="1">
      <alignment horizontal="center" vertical="center" wrapText="1"/>
    </xf>
    <xf numFmtId="0" fontId="1" fillId="0" borderId="40" xfId="0" applyFont="1" applyBorder="1"/>
    <xf numFmtId="0" fontId="1" fillId="11" borderId="3" xfId="0" applyFont="1" applyFill="1" applyBorder="1" applyAlignment="1">
      <alignment horizontal="center" wrapText="1"/>
    </xf>
    <xf numFmtId="166" fontId="9" fillId="0" borderId="6" xfId="0" applyNumberFormat="1" applyFont="1" applyBorder="1"/>
    <xf numFmtId="166" fontId="9" fillId="0" borderId="9" xfId="0" applyNumberFormat="1" applyFont="1" applyBorder="1"/>
    <xf numFmtId="0" fontId="1" fillId="10" borderId="1" xfId="0" applyFont="1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0" fillId="0" borderId="33" xfId="0" applyBorder="1"/>
    <xf numFmtId="166" fontId="0" fillId="21" borderId="5" xfId="0" applyNumberFormat="1" applyFill="1" applyBorder="1" applyAlignment="1">
      <alignment horizontal="center"/>
    </xf>
    <xf numFmtId="168" fontId="0" fillId="0" borderId="0" xfId="0" applyNumberFormat="1"/>
    <xf numFmtId="166" fontId="9" fillId="12" borderId="41" xfId="0" applyNumberFormat="1" applyFont="1" applyFill="1" applyBorder="1" applyAlignment="1">
      <alignment horizontal="center" vertical="center"/>
    </xf>
    <xf numFmtId="166" fontId="31" fillId="0" borderId="0" xfId="0" applyNumberFormat="1" applyFont="1"/>
    <xf numFmtId="166" fontId="14" fillId="6" borderId="0" xfId="6" applyNumberFormat="1" applyFont="1" applyFill="1" applyAlignment="1">
      <alignment horizontal="center"/>
    </xf>
    <xf numFmtId="166" fontId="14" fillId="0" borderId="0" xfId="6" applyNumberFormat="1" applyFont="1" applyFill="1" applyAlignment="1">
      <alignment horizontal="center"/>
    </xf>
    <xf numFmtId="0" fontId="0" fillId="0" borderId="51" xfId="0" applyBorder="1" applyAlignment="1">
      <alignment horizontal="center" vertical="center" wrapText="1"/>
    </xf>
    <xf numFmtId="166" fontId="6" fillId="0" borderId="0" xfId="0" applyNumberFormat="1" applyFont="1" applyAlignment="1">
      <alignment vertical="center"/>
    </xf>
    <xf numFmtId="0" fontId="22" fillId="6" borderId="0" xfId="6" applyFont="1" applyFill="1" applyAlignment="1">
      <alignment horizontal="center"/>
    </xf>
    <xf numFmtId="0" fontId="36" fillId="6" borderId="0" xfId="6" applyFont="1" applyFill="1" applyAlignment="1">
      <alignment horizontal="center"/>
    </xf>
    <xf numFmtId="0" fontId="21" fillId="6" borderId="0" xfId="0" applyFont="1" applyFill="1"/>
    <xf numFmtId="166" fontId="2" fillId="0" borderId="0" xfId="1" applyNumberFormat="1" applyAlignment="1">
      <alignment horizontal="right"/>
    </xf>
    <xf numFmtId="8" fontId="0" fillId="0" borderId="0" xfId="0" applyNumberFormat="1" applyAlignment="1">
      <alignment horizontal="right"/>
    </xf>
    <xf numFmtId="8" fontId="0" fillId="0" borderId="0" xfId="0" applyNumberFormat="1" applyAlignment="1">
      <alignment vertical="center" wrapText="1"/>
    </xf>
    <xf numFmtId="8" fontId="1" fillId="0" borderId="0" xfId="0" applyNumberFormat="1" applyFont="1" applyAlignment="1">
      <alignment horizontal="right"/>
    </xf>
    <xf numFmtId="166" fontId="13" fillId="0" borderId="0" xfId="6" applyNumberFormat="1" applyFont="1" applyFill="1" applyAlignment="1"/>
    <xf numFmtId="166" fontId="16" fillId="0" borderId="0" xfId="0" applyNumberFormat="1" applyFont="1" applyAlignment="1">
      <alignment vertical="center"/>
    </xf>
    <xf numFmtId="8" fontId="0" fillId="0" borderId="0" xfId="0" applyNumberFormat="1" applyAlignment="1">
      <alignment horizontal="left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/>
    <xf numFmtId="0" fontId="0" fillId="0" borderId="38" xfId="0" applyBorder="1" applyAlignment="1">
      <alignment horizontal="center" vertical="center"/>
    </xf>
    <xf numFmtId="166" fontId="3" fillId="17" borderId="10" xfId="0" applyNumberFormat="1" applyFont="1" applyFill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/>
    </xf>
    <xf numFmtId="166" fontId="3" fillId="7" borderId="10" xfId="0" applyNumberFormat="1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 vertical="center"/>
    </xf>
    <xf numFmtId="0" fontId="0" fillId="0" borderId="38" xfId="0" applyBorder="1"/>
    <xf numFmtId="0" fontId="0" fillId="0" borderId="34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167" fontId="0" fillId="0" borderId="0" xfId="0" applyNumberFormat="1"/>
    <xf numFmtId="166" fontId="35" fillId="0" borderId="0" xfId="11" applyNumberFormat="1" applyFont="1" applyAlignment="1">
      <alignment horizontal="center" vertical="center"/>
    </xf>
    <xf numFmtId="166" fontId="34" fillId="0" borderId="0" xfId="10" applyNumberFormat="1" applyFont="1" applyFill="1" applyBorder="1" applyAlignment="1">
      <alignment horizontal="center" vertical="center"/>
    </xf>
    <xf numFmtId="166" fontId="35" fillId="0" borderId="0" xfId="11" applyNumberFormat="1" applyFont="1" applyAlignment="1">
      <alignment horizontal="right" vertical="center"/>
    </xf>
    <xf numFmtId="166" fontId="34" fillId="0" borderId="0" xfId="10" applyNumberFormat="1" applyFont="1" applyFill="1" applyBorder="1" applyAlignment="1">
      <alignment horizontal="right" vertical="center"/>
    </xf>
    <xf numFmtId="166" fontId="3" fillId="17" borderId="5" xfId="12">
      <alignment horizontal="center" vertical="center"/>
    </xf>
    <xf numFmtId="166" fontId="3" fillId="17" borderId="10" xfId="12" applyBorder="1">
      <alignment horizontal="center" vertical="center"/>
    </xf>
    <xf numFmtId="166" fontId="3" fillId="17" borderId="2" xfId="0" applyNumberFormat="1" applyFont="1" applyFill="1" applyBorder="1" applyAlignment="1">
      <alignment horizontal="center" vertical="center"/>
    </xf>
    <xf numFmtId="166" fontId="3" fillId="17" borderId="2" xfId="12" applyBorder="1">
      <alignment horizontal="center" vertical="center"/>
    </xf>
    <xf numFmtId="166" fontId="3" fillId="17" borderId="8" xfId="12" applyBorder="1">
      <alignment horizontal="center" vertical="center"/>
    </xf>
    <xf numFmtId="166" fontId="3" fillId="17" borderId="53" xfId="0" applyNumberFormat="1" applyFont="1" applyFill="1" applyBorder="1" applyAlignment="1">
      <alignment horizontal="center" vertical="center"/>
    </xf>
    <xf numFmtId="166" fontId="3" fillId="17" borderId="5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3" fillId="7" borderId="2" xfId="0" applyNumberFormat="1" applyFont="1" applyFill="1" applyBorder="1" applyAlignment="1">
      <alignment horizontal="center"/>
    </xf>
    <xf numFmtId="166" fontId="0" fillId="21" borderId="10" xfId="0" applyNumberFormat="1" applyFill="1" applyBorder="1" applyAlignment="1">
      <alignment horizontal="center"/>
    </xf>
    <xf numFmtId="166" fontId="0" fillId="21" borderId="11" xfId="0" applyNumberFormat="1" applyFill="1" applyBorder="1" applyAlignment="1">
      <alignment horizontal="center"/>
    </xf>
    <xf numFmtId="166" fontId="0" fillId="21" borderId="6" xfId="0" applyNumberFormat="1" applyFill="1" applyBorder="1" applyAlignment="1">
      <alignment horizontal="center"/>
    </xf>
    <xf numFmtId="166" fontId="0" fillId="21" borderId="8" xfId="0" applyNumberFormat="1" applyFill="1" applyBorder="1" applyAlignment="1">
      <alignment horizontal="center"/>
    </xf>
    <xf numFmtId="166" fontId="0" fillId="21" borderId="9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166" fontId="3" fillId="17" borderId="55" xfId="0" applyNumberFormat="1" applyFont="1" applyFill="1" applyBorder="1" applyAlignment="1">
      <alignment horizontal="center" vertical="center"/>
    </xf>
    <xf numFmtId="166" fontId="1" fillId="3" borderId="10" xfId="0" applyNumberFormat="1" applyFont="1" applyFill="1" applyBorder="1" applyAlignment="1">
      <alignment horizontal="center" vertical="center"/>
    </xf>
    <xf numFmtId="7" fontId="1" fillId="3" borderId="11" xfId="7" applyNumberFormat="1" applyFont="1" applyFill="1" applyBorder="1" applyAlignment="1">
      <alignment horizontal="center" vertical="center"/>
    </xf>
    <xf numFmtId="166" fontId="3" fillId="17" borderId="40" xfId="0" applyNumberFormat="1" applyFont="1" applyFill="1" applyBorder="1" applyAlignment="1">
      <alignment horizontal="center" vertical="center"/>
    </xf>
    <xf numFmtId="166" fontId="3" fillId="17" borderId="40" xfId="12" applyBorder="1">
      <alignment horizontal="center" vertical="center"/>
    </xf>
    <xf numFmtId="166" fontId="3" fillId="7" borderId="40" xfId="0" applyNumberFormat="1" applyFont="1" applyFill="1" applyBorder="1" applyAlignment="1">
      <alignment horizontal="center"/>
    </xf>
    <xf numFmtId="8" fontId="3" fillId="0" borderId="0" xfId="0" applyNumberFormat="1" applyFont="1" applyAlignment="1">
      <alignment vertical="center"/>
    </xf>
    <xf numFmtId="8" fontId="3" fillId="0" borderId="0" xfId="0" applyNumberFormat="1" applyFont="1" applyAlignment="1">
      <alignment horizontal="right" vertical="center"/>
    </xf>
    <xf numFmtId="8" fontId="0" fillId="0" borderId="0" xfId="0" applyNumberFormat="1" applyAlignment="1">
      <alignment horizontal="center"/>
    </xf>
    <xf numFmtId="8" fontId="0" fillId="0" borderId="0" xfId="0" applyNumberFormat="1" applyAlignment="1">
      <alignment vertical="center"/>
    </xf>
    <xf numFmtId="8" fontId="3" fillId="0" borderId="0" xfId="0" applyNumberFormat="1" applyFont="1" applyAlignment="1">
      <alignment horizontal="center" vertical="center"/>
    </xf>
    <xf numFmtId="8" fontId="17" fillId="0" borderId="0" xfId="0" applyNumberFormat="1" applyFont="1" applyAlignment="1">
      <alignment horizontal="center"/>
    </xf>
    <xf numFmtId="166" fontId="3" fillId="17" borderId="4" xfId="12" applyBorder="1">
      <alignment horizontal="center" vertical="center"/>
    </xf>
    <xf numFmtId="166" fontId="3" fillId="17" borderId="6" xfId="12" applyBorder="1">
      <alignment horizontal="center" vertical="center"/>
    </xf>
    <xf numFmtId="166" fontId="3" fillId="17" borderId="9" xfId="12" applyBorder="1">
      <alignment horizontal="center" vertical="center"/>
    </xf>
    <xf numFmtId="166" fontId="17" fillId="0" borderId="0" xfId="0" applyNumberFormat="1" applyFont="1" applyAlignment="1">
      <alignment horizontal="center"/>
    </xf>
    <xf numFmtId="0" fontId="0" fillId="10" borderId="31" xfId="0" applyFill="1" applyBorder="1" applyAlignment="1">
      <alignment horizontal="center" vertical="center"/>
    </xf>
    <xf numFmtId="166" fontId="0" fillId="10" borderId="31" xfId="0" applyNumberFormat="1" applyFill="1" applyBorder="1" applyAlignment="1">
      <alignment horizontal="center"/>
    </xf>
    <xf numFmtId="166" fontId="0" fillId="10" borderId="31" xfId="0" applyNumberFormat="1" applyFill="1" applyBorder="1" applyAlignment="1">
      <alignment horizontal="center" vertical="center"/>
    </xf>
    <xf numFmtId="0" fontId="0" fillId="10" borderId="31" xfId="0" applyFill="1" applyBorder="1" applyAlignment="1">
      <alignment horizontal="center"/>
    </xf>
    <xf numFmtId="166" fontId="18" fillId="22" borderId="36" xfId="0" applyNumberFormat="1" applyFont="1" applyFill="1" applyBorder="1" applyAlignment="1">
      <alignment horizontal="center"/>
    </xf>
    <xf numFmtId="166" fontId="18" fillId="22" borderId="32" xfId="0" applyNumberFormat="1" applyFont="1" applyFill="1" applyBorder="1" applyAlignment="1">
      <alignment horizontal="center"/>
    </xf>
    <xf numFmtId="166" fontId="18" fillId="23" borderId="4" xfId="0" applyNumberFormat="1" applyFont="1" applyFill="1" applyBorder="1" applyAlignment="1">
      <alignment horizontal="center"/>
    </xf>
    <xf numFmtId="166" fontId="18" fillId="23" borderId="6" xfId="0" applyNumberFormat="1" applyFont="1" applyFill="1" applyBorder="1" applyAlignment="1">
      <alignment horizontal="center"/>
    </xf>
    <xf numFmtId="166" fontId="18" fillId="23" borderId="7" xfId="0" applyNumberFormat="1" applyFont="1" applyFill="1" applyBorder="1" applyAlignment="1">
      <alignment horizontal="center"/>
    </xf>
    <xf numFmtId="166" fontId="18" fillId="23" borderId="9" xfId="0" applyNumberFormat="1" applyFont="1" applyFill="1" applyBorder="1" applyAlignment="1">
      <alignment horizontal="center"/>
    </xf>
    <xf numFmtId="166" fontId="30" fillId="0" borderId="0" xfId="9" applyNumberFormat="1" applyFill="1" applyBorder="1"/>
    <xf numFmtId="166" fontId="18" fillId="23" borderId="14" xfId="0" applyNumberFormat="1" applyFont="1" applyFill="1" applyBorder="1" applyAlignment="1">
      <alignment horizontal="center"/>
    </xf>
    <xf numFmtId="166" fontId="18" fillId="23" borderId="25" xfId="0" applyNumberFormat="1" applyFont="1" applyFill="1" applyBorder="1" applyAlignment="1">
      <alignment horizontal="center"/>
    </xf>
    <xf numFmtId="166" fontId="18" fillId="23" borderId="29" xfId="0" applyNumberFormat="1" applyFont="1" applyFill="1" applyBorder="1" applyAlignment="1">
      <alignment horizontal="center"/>
    </xf>
    <xf numFmtId="166" fontId="18" fillId="23" borderId="31" xfId="0" applyNumberFormat="1" applyFont="1" applyFill="1" applyBorder="1" applyAlignment="1">
      <alignment horizontal="center"/>
    </xf>
    <xf numFmtId="166" fontId="18" fillId="23" borderId="36" xfId="0" applyNumberFormat="1" applyFont="1" applyFill="1" applyBorder="1" applyAlignment="1">
      <alignment horizontal="center"/>
    </xf>
    <xf numFmtId="166" fontId="18" fillId="23" borderId="32" xfId="0" applyNumberFormat="1" applyFont="1" applyFill="1" applyBorder="1" applyAlignment="1">
      <alignment horizontal="center"/>
    </xf>
    <xf numFmtId="166" fontId="18" fillId="23" borderId="39" xfId="0" applyNumberFormat="1" applyFont="1" applyFill="1" applyBorder="1" applyAlignment="1">
      <alignment horizontal="center"/>
    </xf>
    <xf numFmtId="166" fontId="18" fillId="23" borderId="50" xfId="0" applyNumberFormat="1" applyFont="1" applyFill="1" applyBorder="1" applyAlignment="1">
      <alignment horizontal="center"/>
    </xf>
    <xf numFmtId="166" fontId="19" fillId="20" borderId="8" xfId="0" applyNumberFormat="1" applyFont="1" applyFill="1" applyBorder="1" applyAlignment="1">
      <alignment horizontal="center" vertical="center"/>
    </xf>
    <xf numFmtId="166" fontId="0" fillId="0" borderId="0" xfId="0" quotePrefix="1" applyNumberFormat="1" applyAlignment="1">
      <alignment vertical="center"/>
    </xf>
    <xf numFmtId="4" fontId="0" fillId="0" borderId="0" xfId="0" applyNumberFormat="1"/>
    <xf numFmtId="166" fontId="0" fillId="0" borderId="33" xfId="0" applyNumberFormat="1" applyBorder="1" applyAlignment="1">
      <alignment horizontal="center" vertical="center"/>
    </xf>
    <xf numFmtId="166" fontId="0" fillId="0" borderId="34" xfId="0" applyNumberFormat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9" fontId="0" fillId="0" borderId="0" xfId="0" applyNumberFormat="1"/>
    <xf numFmtId="4" fontId="9" fillId="0" borderId="0" xfId="0" applyNumberFormat="1" applyFont="1"/>
    <xf numFmtId="166" fontId="3" fillId="17" borderId="7" xfId="12" applyBorder="1">
      <alignment horizontal="center" vertical="center"/>
    </xf>
    <xf numFmtId="166" fontId="0" fillId="0" borderId="0" xfId="0" applyNumberFormat="1" applyAlignment="1">
      <alignment wrapText="1"/>
    </xf>
    <xf numFmtId="166" fontId="9" fillId="0" borderId="0" xfId="0" applyNumberFormat="1" applyFont="1" applyAlignment="1">
      <alignment horizontal="center"/>
    </xf>
    <xf numFmtId="168" fontId="9" fillId="0" borderId="0" xfId="0" applyNumberFormat="1" applyFont="1"/>
    <xf numFmtId="166" fontId="9" fillId="0" borderId="49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6" applyFont="1" applyFill="1" applyBorder="1" applyAlignment="1">
      <alignment horizontal="center"/>
    </xf>
    <xf numFmtId="166" fontId="17" fillId="0" borderId="0" xfId="6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8" fontId="17" fillId="0" borderId="0" xfId="6" applyNumberFormat="1" applyFont="1" applyFill="1" applyBorder="1" applyAlignment="1">
      <alignment horizontal="center"/>
    </xf>
    <xf numFmtId="10" fontId="0" fillId="4" borderId="46" xfId="0" applyNumberForma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/>
    </xf>
    <xf numFmtId="166" fontId="18" fillId="22" borderId="50" xfId="0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10" borderId="2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3" fillId="17" borderId="53" xfId="12" applyBorder="1">
      <alignment horizontal="center" vertical="center"/>
    </xf>
    <xf numFmtId="166" fontId="3" fillId="17" borderId="6" xfId="12" applyBorder="1">
      <alignment horizontal="center" vertical="center"/>
    </xf>
    <xf numFmtId="0" fontId="0" fillId="0" borderId="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166" fontId="3" fillId="17" borderId="4" xfId="12" applyBorder="1">
      <alignment horizontal="center" vertical="center"/>
    </xf>
    <xf numFmtId="8" fontId="0" fillId="0" borderId="0" xfId="0" applyNumberFormat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166" fontId="3" fillId="17" borderId="7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42" xfId="0" applyFont="1" applyFill="1" applyBorder="1" applyAlignment="1">
      <alignment horizontal="left"/>
    </xf>
    <xf numFmtId="0" fontId="9" fillId="6" borderId="40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166" fontId="3" fillId="17" borderId="54" xfId="12" applyBorder="1">
      <alignment horizontal="center" vertical="center"/>
    </xf>
    <xf numFmtId="166" fontId="3" fillId="17" borderId="9" xfId="12" applyBorder="1">
      <alignment horizontal="center" vertical="center"/>
    </xf>
    <xf numFmtId="0" fontId="14" fillId="9" borderId="0" xfId="6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0" fillId="10" borderId="53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6" borderId="7" xfId="0" applyFill="1" applyBorder="1" applyAlignment="1">
      <alignment horizontal="left"/>
    </xf>
    <xf numFmtId="0" fontId="0" fillId="6" borderId="34" xfId="0" applyFill="1" applyBorder="1" applyAlignment="1">
      <alignment horizontal="left"/>
    </xf>
    <xf numFmtId="0" fontId="0" fillId="10" borderId="35" xfId="0" applyFill="1" applyBorder="1" applyAlignment="1">
      <alignment horizontal="center" vertical="center" wrapText="1"/>
    </xf>
    <xf numFmtId="0" fontId="0" fillId="10" borderId="33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0" fillId="10" borderId="9" xfId="0" applyFill="1" applyBorder="1" applyAlignment="1">
      <alignment horizontal="center" vertical="center"/>
    </xf>
    <xf numFmtId="0" fontId="9" fillId="6" borderId="12" xfId="0" applyFont="1" applyFill="1" applyBorder="1" applyAlignment="1">
      <alignment horizontal="left"/>
    </xf>
    <xf numFmtId="0" fontId="9" fillId="6" borderId="10" xfId="0" applyFont="1" applyFill="1" applyBorder="1" applyAlignment="1">
      <alignment horizontal="left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53" xfId="0" applyFill="1" applyBorder="1" applyAlignment="1">
      <alignment horizontal="center" vertical="center" wrapText="1"/>
    </xf>
    <xf numFmtId="0" fontId="0" fillId="10" borderId="54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10" borderId="9" xfId="0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166" fontId="3" fillId="17" borderId="34" xfId="0" applyNumberFormat="1" applyFont="1" applyFill="1" applyBorder="1" applyAlignment="1">
      <alignment horizontal="center" vertical="center"/>
    </xf>
    <xf numFmtId="166" fontId="3" fillId="17" borderId="2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10" borderId="52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/>
    </xf>
    <xf numFmtId="166" fontId="3" fillId="17" borderId="33" xfId="0" applyNumberFormat="1" applyFont="1" applyFill="1" applyBorder="1" applyAlignment="1">
      <alignment horizontal="center" vertical="center"/>
    </xf>
    <xf numFmtId="166" fontId="3" fillId="17" borderId="25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10" borderId="1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34" xfId="0" applyFont="1" applyBorder="1" applyAlignment="1">
      <alignment horizontal="left"/>
    </xf>
    <xf numFmtId="0" fontId="0" fillId="10" borderId="15" xfId="0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/>
    </xf>
    <xf numFmtId="0" fontId="9" fillId="10" borderId="35" xfId="0" applyFont="1" applyFill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53" xfId="0" applyFont="1" applyBorder="1" applyAlignment="1">
      <alignment horizontal="left"/>
    </xf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10" borderId="42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0" fillId="10" borderId="50" xfId="0" applyFill="1" applyBorder="1" applyAlignment="1">
      <alignment horizontal="center" vertical="center" wrapText="1"/>
    </xf>
    <xf numFmtId="166" fontId="18" fillId="23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18" fillId="23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10" borderId="31" xfId="0" applyNumberFormat="1" applyFill="1" applyBorder="1" applyAlignment="1">
      <alignment horizontal="center" vertical="center" wrapText="1"/>
    </xf>
    <xf numFmtId="166" fontId="0" fillId="10" borderId="36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9" borderId="0" xfId="6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2" fillId="0" borderId="0" xfId="6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0" fontId="9" fillId="10" borderId="4" xfId="0" applyFont="1" applyFill="1" applyBorder="1" applyAlignment="1">
      <alignment vertical="center" wrapText="1"/>
    </xf>
    <xf numFmtId="0" fontId="9" fillId="10" borderId="5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4" fillId="9" borderId="0" xfId="6" applyFont="1" applyAlignment="1">
      <alignment horizontal="center" vertical="center"/>
    </xf>
    <xf numFmtId="166" fontId="3" fillId="24" borderId="5" xfId="0" applyNumberFormat="1" applyFont="1" applyFill="1" applyBorder="1" applyAlignment="1">
      <alignment horizontal="center"/>
    </xf>
    <xf numFmtId="166" fontId="3" fillId="24" borderId="6" xfId="0" applyNumberFormat="1" applyFont="1" applyFill="1" applyBorder="1" applyAlignment="1">
      <alignment horizontal="center"/>
    </xf>
    <xf numFmtId="166" fontId="3" fillId="24" borderId="8" xfId="0" applyNumberFormat="1" applyFont="1" applyFill="1" applyBorder="1" applyAlignment="1">
      <alignment horizontal="center"/>
    </xf>
    <xf numFmtId="166" fontId="3" fillId="24" borderId="9" xfId="0" applyNumberFormat="1" applyFont="1" applyFill="1" applyBorder="1" applyAlignment="1">
      <alignment horizontal="center"/>
    </xf>
    <xf numFmtId="166" fontId="3" fillId="17" borderId="5" xfId="12">
      <alignment horizontal="center" vertical="center"/>
    </xf>
    <xf numFmtId="166" fontId="3" fillId="17" borderId="8" xfId="12" applyBorder="1">
      <alignment horizontal="center" vertical="center"/>
    </xf>
    <xf numFmtId="0" fontId="0" fillId="10" borderId="46" xfId="0" applyFill="1" applyBorder="1" applyAlignment="1">
      <alignment horizontal="left"/>
    </xf>
    <xf numFmtId="0" fontId="14" fillId="9" borderId="46" xfId="6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0" fillId="10" borderId="46" xfId="0" applyFill="1" applyBorder="1" applyAlignment="1">
      <alignment horizontal="center" vertical="center" wrapText="1"/>
    </xf>
    <xf numFmtId="0" fontId="0" fillId="10" borderId="46" xfId="0" applyFill="1" applyBorder="1"/>
    <xf numFmtId="0" fontId="15" fillId="9" borderId="0" xfId="6" applyFont="1" applyBorder="1" applyAlignment="1">
      <alignment horizontal="center" vertical="center" wrapText="1"/>
    </xf>
  </cellXfs>
  <cellStyles count="13">
    <cellStyle name="Bé" xfId="9" builtinId="26"/>
    <cellStyle name="Èmfasi3" xfId="6" builtinId="37"/>
    <cellStyle name="Enllaç" xfId="5" builtinId="8"/>
    <cellStyle name="Euro" xfId="2" xr:uid="{00000000-0005-0000-0000-000001000000}"/>
    <cellStyle name="Euro 2" xfId="4" xr:uid="{00000000-0005-0000-0000-000002000000}"/>
    <cellStyle name="Incorrecte" xfId="8" builtinId="27"/>
    <cellStyle name="Moneda" xfId="7" builtinId="4"/>
    <cellStyle name="Normal" xfId="0" builtinId="0"/>
    <cellStyle name="Normal 2" xfId="3" xr:uid="{00000000-0005-0000-0000-000006000000}"/>
    <cellStyle name="Normal 3" xfId="1" xr:uid="{00000000-0005-0000-0000-000007000000}"/>
    <cellStyle name="Normal_Valors_Taules_2004_oct06" xfId="11" xr:uid="{31D07686-CC18-4DA1-8697-62DDCD5EA6DC}"/>
    <cellStyle name="OK TAULES" xfId="12" xr:uid="{F12F0D1C-7757-493D-92AE-D1B8ED4C9FDF}"/>
    <cellStyle name="Percentatge" xfId="10" builtinId="5"/>
  </cellStyles>
  <dxfs count="0"/>
  <tableStyles count="0" defaultTableStyle="TableStyleMedium2" defaultPivotStyle="PivotStyleLight16"/>
  <colors>
    <mruColors>
      <color rgb="FFE4C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ab.cat/doc/normativa-uab-indumentaria" TargetMode="External"/><Relationship Id="rId1" Type="http://schemas.openxmlformats.org/officeDocument/2006/relationships/hyperlink" Target="https://www.uab.cat/doc/normativa-uab-indumentari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1009-D399-43D3-8811-8C6914FEE207}">
  <sheetPr>
    <tabColor rgb="FF92D050"/>
    <pageSetUpPr fitToPage="1"/>
  </sheetPr>
  <dimension ref="A2:AA190"/>
  <sheetViews>
    <sheetView showGridLines="0" tabSelected="1" zoomScale="85" zoomScaleNormal="85" workbookViewId="0">
      <selection activeCell="N184" sqref="N184"/>
    </sheetView>
  </sheetViews>
  <sheetFormatPr defaultColWidth="9.140625" defaultRowHeight="15"/>
  <cols>
    <col min="1" max="1" width="9.140625" customWidth="1"/>
    <col min="2" max="2" width="16.140625" customWidth="1"/>
    <col min="3" max="3" width="14.7109375" customWidth="1"/>
    <col min="4" max="4" width="15" customWidth="1"/>
    <col min="5" max="5" width="14" customWidth="1"/>
    <col min="6" max="6" width="14.42578125" customWidth="1"/>
    <col min="7" max="7" width="15.28515625" customWidth="1"/>
    <col min="8" max="8" width="16" bestFit="1" customWidth="1"/>
    <col min="9" max="9" width="14.85546875" customWidth="1"/>
    <col min="10" max="10" width="14.140625" customWidth="1"/>
    <col min="11" max="11" width="10.42578125" customWidth="1"/>
    <col min="12" max="12" width="10.7109375" customWidth="1"/>
    <col min="13" max="13" width="13" customWidth="1"/>
    <col min="14" max="14" width="10.5703125" customWidth="1"/>
    <col min="15" max="15" width="12.28515625" style="21" customWidth="1"/>
    <col min="16" max="16" width="10.28515625" style="2" customWidth="1"/>
    <col min="17" max="19" width="14.140625" style="2" customWidth="1"/>
    <col min="20" max="20" width="14.7109375" customWidth="1"/>
    <col min="21" max="21" width="13.7109375" bestFit="1" customWidth="1"/>
    <col min="22" max="22" width="12.140625" customWidth="1"/>
    <col min="23" max="23" width="14.28515625" customWidth="1"/>
    <col min="24" max="24" width="12.85546875" customWidth="1"/>
  </cols>
  <sheetData>
    <row r="2" spans="1:26" ht="21">
      <c r="A2" s="367" t="s">
        <v>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</row>
    <row r="4" spans="1:26">
      <c r="A4" s="413" t="s">
        <v>1</v>
      </c>
      <c r="B4" s="413"/>
      <c r="C4" s="413"/>
      <c r="D4" s="413"/>
      <c r="E4" s="413"/>
      <c r="F4" s="413"/>
      <c r="G4" s="413"/>
      <c r="H4" s="54"/>
      <c r="I4" s="54"/>
    </row>
    <row r="5" spans="1:26">
      <c r="A5" s="55"/>
      <c r="B5" s="55"/>
      <c r="C5" s="55"/>
      <c r="D5" s="55"/>
      <c r="E5" s="55"/>
      <c r="F5" s="55"/>
      <c r="G5" s="55"/>
      <c r="H5" s="54"/>
      <c r="I5" s="54"/>
    </row>
    <row r="6" spans="1:26">
      <c r="A6" s="18" t="s">
        <v>2</v>
      </c>
      <c r="O6" s="258"/>
    </row>
    <row r="7" spans="1:26" ht="15.75" thickBot="1">
      <c r="A7" s="406"/>
      <c r="B7" s="406"/>
      <c r="C7" s="406"/>
      <c r="D7" s="406"/>
      <c r="E7" s="406"/>
      <c r="F7" s="406"/>
      <c r="G7" s="406"/>
      <c r="H7" s="406"/>
      <c r="I7" s="406"/>
      <c r="T7" s="2"/>
      <c r="U7" s="2"/>
      <c r="V7" s="2"/>
      <c r="W7" s="2"/>
      <c r="X7" s="2"/>
      <c r="Y7" s="2"/>
      <c r="Z7" s="2"/>
    </row>
    <row r="8" spans="1:26" ht="15" customHeight="1">
      <c r="A8" s="385" t="s">
        <v>3</v>
      </c>
      <c r="B8" s="391"/>
      <c r="C8" s="391"/>
      <c r="D8" s="382" t="s">
        <v>4</v>
      </c>
      <c r="E8" s="385" t="s">
        <v>5</v>
      </c>
      <c r="F8" s="343" t="s">
        <v>6</v>
      </c>
      <c r="G8" s="343" t="s">
        <v>7</v>
      </c>
      <c r="H8" s="343" t="s">
        <v>8</v>
      </c>
      <c r="I8" s="343" t="s">
        <v>9</v>
      </c>
      <c r="J8" s="343" t="s">
        <v>10</v>
      </c>
      <c r="K8" s="343" t="s">
        <v>11</v>
      </c>
      <c r="L8" s="343" t="s">
        <v>12</v>
      </c>
      <c r="M8" s="374" t="s">
        <v>13</v>
      </c>
      <c r="T8" s="2"/>
      <c r="U8" s="2"/>
      <c r="V8" s="2"/>
      <c r="W8" s="2"/>
      <c r="X8" s="2"/>
      <c r="Y8" s="2"/>
      <c r="Z8" s="2"/>
    </row>
    <row r="9" spans="1:26">
      <c r="A9" s="383"/>
      <c r="B9" s="392"/>
      <c r="C9" s="392"/>
      <c r="D9" s="384"/>
      <c r="E9" s="383"/>
      <c r="F9" s="344"/>
      <c r="G9" s="344"/>
      <c r="H9" s="344"/>
      <c r="I9" s="344"/>
      <c r="J9" s="344"/>
      <c r="K9" s="344"/>
      <c r="L9" s="344"/>
      <c r="M9" s="376"/>
      <c r="T9" s="2"/>
      <c r="U9" s="2"/>
      <c r="V9" s="2"/>
      <c r="W9" s="2"/>
      <c r="X9" s="2"/>
      <c r="Y9" s="2"/>
      <c r="Z9" s="2"/>
    </row>
    <row r="10" spans="1:26" ht="15.75" thickBot="1">
      <c r="A10" s="396"/>
      <c r="B10" s="393"/>
      <c r="C10" s="393"/>
      <c r="D10" s="397"/>
      <c r="E10" s="396"/>
      <c r="F10" s="345"/>
      <c r="G10" s="345"/>
      <c r="H10" s="345"/>
      <c r="I10" s="345"/>
      <c r="J10" s="345"/>
      <c r="K10" s="345"/>
      <c r="L10" s="345"/>
      <c r="M10" s="388"/>
      <c r="T10" s="2"/>
      <c r="U10" s="2"/>
      <c r="V10" s="2"/>
      <c r="W10" s="2"/>
      <c r="X10" s="2"/>
      <c r="Y10" s="2"/>
      <c r="Z10" s="2"/>
    </row>
    <row r="11" spans="1:26">
      <c r="A11" s="247" t="s">
        <v>14</v>
      </c>
      <c r="B11" s="253"/>
      <c r="C11" s="255"/>
      <c r="D11" s="248" t="s">
        <v>15</v>
      </c>
      <c r="E11" s="249">
        <v>1294.5999999999999</v>
      </c>
      <c r="F11" s="249">
        <v>1014.30375564</v>
      </c>
      <c r="G11" s="249">
        <v>1143.6199999999999</v>
      </c>
      <c r="H11" s="249">
        <v>234.37</v>
      </c>
      <c r="I11" s="249">
        <v>15.41</v>
      </c>
      <c r="J11" s="250">
        <f>SUM(E11:I11)</f>
        <v>3702.3037556399995</v>
      </c>
      <c r="K11" s="249">
        <v>798.88</v>
      </c>
      <c r="L11" s="251">
        <f t="shared" ref="L11:L19" si="0">K11+F11+G11+H11+I11</f>
        <v>3206.5837556399997</v>
      </c>
      <c r="M11" s="252">
        <f t="shared" ref="M11:M19" si="1">(J11*12)+(L11*2)</f>
        <v>50840.812578959994</v>
      </c>
      <c r="N11" s="2"/>
      <c r="T11" s="2"/>
      <c r="U11" s="2"/>
      <c r="V11" s="2"/>
      <c r="W11" s="2"/>
      <c r="X11" s="2"/>
      <c r="Y11" s="2"/>
      <c r="Z11" s="2"/>
    </row>
    <row r="12" spans="1:26">
      <c r="A12" s="1" t="s">
        <v>14</v>
      </c>
      <c r="B12" s="226"/>
      <c r="C12" s="256"/>
      <c r="D12" s="219" t="s">
        <v>16</v>
      </c>
      <c r="E12" s="73">
        <v>560.83000000000004</v>
      </c>
      <c r="F12" s="73">
        <v>934.81790583999998</v>
      </c>
      <c r="G12" s="73">
        <v>0</v>
      </c>
      <c r="H12" s="73">
        <v>126.46</v>
      </c>
      <c r="I12" s="73">
        <v>0</v>
      </c>
      <c r="J12" s="157">
        <f t="shared" ref="J12:J19" si="2">SUM(E12:I12)</f>
        <v>1622.1079058400001</v>
      </c>
      <c r="K12" s="73">
        <v>346.07998319999996</v>
      </c>
      <c r="L12" s="65">
        <f t="shared" si="0"/>
        <v>1407.3578890399999</v>
      </c>
      <c r="M12" s="158">
        <f t="shared" si="1"/>
        <v>22280.010648160001</v>
      </c>
      <c r="N12" s="2"/>
      <c r="Q12" s="259"/>
      <c r="T12" s="2"/>
      <c r="U12" s="2"/>
      <c r="V12" s="2"/>
      <c r="W12" s="2"/>
      <c r="X12" s="2"/>
      <c r="Y12" s="2"/>
      <c r="Z12" s="2"/>
    </row>
    <row r="13" spans="1:26">
      <c r="A13" s="1" t="s">
        <v>14</v>
      </c>
      <c r="B13" s="226"/>
      <c r="C13" s="256"/>
      <c r="D13" s="219" t="s">
        <v>17</v>
      </c>
      <c r="E13" s="73">
        <v>373.89</v>
      </c>
      <c r="F13" s="73">
        <v>623.21528682000007</v>
      </c>
      <c r="G13" s="73">
        <v>0</v>
      </c>
      <c r="H13" s="73">
        <v>88.991995680000002</v>
      </c>
      <c r="I13" s="73">
        <v>0</v>
      </c>
      <c r="J13" s="157">
        <f t="shared" si="2"/>
        <v>1086.0972825000001</v>
      </c>
      <c r="K13" s="73">
        <v>230.71998879999998</v>
      </c>
      <c r="L13" s="65">
        <f t="shared" si="0"/>
        <v>942.92727130000003</v>
      </c>
      <c r="M13" s="158">
        <f t="shared" si="1"/>
        <v>14919.021932600002</v>
      </c>
      <c r="N13" s="2"/>
      <c r="Q13" s="260"/>
      <c r="T13" s="2"/>
      <c r="U13" s="2"/>
      <c r="V13" s="2"/>
      <c r="W13" s="2"/>
      <c r="X13" s="2"/>
      <c r="Y13" s="2"/>
      <c r="Z13" s="2"/>
    </row>
    <row r="14" spans="1:26">
      <c r="A14" s="1" t="s">
        <v>14</v>
      </c>
      <c r="B14" s="226"/>
      <c r="C14" s="256"/>
      <c r="D14" s="219" t="s">
        <v>18</v>
      </c>
      <c r="E14" s="73">
        <v>280.42</v>
      </c>
      <c r="F14" s="73">
        <v>467.40895291999999</v>
      </c>
      <c r="G14" s="73">
        <v>0</v>
      </c>
      <c r="H14" s="73">
        <v>70.190728299999989</v>
      </c>
      <c r="I14" s="73">
        <v>0</v>
      </c>
      <c r="J14" s="157">
        <f t="shared" si="2"/>
        <v>818.01968121999994</v>
      </c>
      <c r="K14" s="73">
        <v>173.03999159999998</v>
      </c>
      <c r="L14" s="65">
        <f t="shared" si="0"/>
        <v>710.63967281999999</v>
      </c>
      <c r="M14" s="158">
        <f t="shared" si="1"/>
        <v>11237.515520279998</v>
      </c>
      <c r="N14" s="2"/>
      <c r="O14" s="261"/>
      <c r="Q14" s="259"/>
      <c r="T14" s="2"/>
      <c r="U14" s="2"/>
      <c r="V14" s="2"/>
      <c r="W14" s="2"/>
      <c r="X14" s="2"/>
      <c r="Y14" s="2"/>
      <c r="Z14" s="2"/>
    </row>
    <row r="15" spans="1:26">
      <c r="A15" s="1" t="s">
        <v>19</v>
      </c>
      <c r="B15" s="226"/>
      <c r="C15" s="256"/>
      <c r="D15" s="219" t="s">
        <v>15</v>
      </c>
      <c r="E15" s="73">
        <v>1294.5999999999999</v>
      </c>
      <c r="F15" s="73">
        <v>928.99</v>
      </c>
      <c r="G15" s="73">
        <v>533.55999999999995</v>
      </c>
      <c r="H15" s="73">
        <v>196.13</v>
      </c>
      <c r="I15" s="73">
        <v>7.22</v>
      </c>
      <c r="J15" s="157">
        <f t="shared" si="2"/>
        <v>2960.5</v>
      </c>
      <c r="K15" s="73">
        <v>798.88</v>
      </c>
      <c r="L15" s="65">
        <f t="shared" si="0"/>
        <v>2464.7799999999997</v>
      </c>
      <c r="M15" s="158">
        <f t="shared" si="1"/>
        <v>40455.56</v>
      </c>
      <c r="N15" s="2"/>
      <c r="O15" s="262"/>
      <c r="Q15" s="260"/>
      <c r="T15" s="2"/>
      <c r="U15" s="2"/>
      <c r="V15" s="2"/>
      <c r="W15" s="2"/>
      <c r="X15" s="2"/>
      <c r="Y15" s="2"/>
      <c r="Z15" s="2"/>
    </row>
    <row r="16" spans="1:26">
      <c r="A16" s="1" t="s">
        <v>20</v>
      </c>
      <c r="B16" s="226"/>
      <c r="C16" s="256"/>
      <c r="D16" s="219" t="s">
        <v>15</v>
      </c>
      <c r="E16" s="73">
        <v>1294.5999999999999</v>
      </c>
      <c r="F16" s="73">
        <v>928.99</v>
      </c>
      <c r="G16" s="73">
        <v>533.55999999999995</v>
      </c>
      <c r="H16" s="73">
        <v>196.13</v>
      </c>
      <c r="I16" s="73">
        <v>7.22</v>
      </c>
      <c r="J16" s="157">
        <f t="shared" si="2"/>
        <v>2960.5</v>
      </c>
      <c r="K16" s="73">
        <v>798.88</v>
      </c>
      <c r="L16" s="65">
        <f t="shared" si="0"/>
        <v>2464.7799999999997</v>
      </c>
      <c r="M16" s="158">
        <f t="shared" si="1"/>
        <v>40455.56</v>
      </c>
      <c r="N16" s="2"/>
      <c r="O16" s="262"/>
      <c r="Q16" s="260"/>
      <c r="T16" s="2"/>
      <c r="U16" s="2"/>
      <c r="V16" s="2"/>
      <c r="W16" s="2"/>
      <c r="X16" s="2"/>
      <c r="Y16" s="2"/>
      <c r="Z16" s="2"/>
    </row>
    <row r="17" spans="1:26">
      <c r="A17" s="1" t="s">
        <v>20</v>
      </c>
      <c r="B17" s="226"/>
      <c r="C17" s="256"/>
      <c r="D17" s="219" t="s">
        <v>16</v>
      </c>
      <c r="E17" s="73">
        <v>560.83000000000004</v>
      </c>
      <c r="F17" s="73">
        <v>633.58562777999998</v>
      </c>
      <c r="G17" s="73">
        <v>0</v>
      </c>
      <c r="H17" s="73">
        <v>104.77862906</v>
      </c>
      <c r="I17" s="73">
        <v>0</v>
      </c>
      <c r="J17" s="157">
        <f t="shared" si="2"/>
        <v>1299.19425684</v>
      </c>
      <c r="K17" s="73">
        <v>346.07998319999996</v>
      </c>
      <c r="L17" s="65">
        <f t="shared" si="0"/>
        <v>1084.4442400399998</v>
      </c>
      <c r="M17" s="158">
        <f t="shared" si="1"/>
        <v>17759.21956216</v>
      </c>
      <c r="N17" s="2"/>
      <c r="O17" s="262"/>
      <c r="Q17" s="260"/>
      <c r="T17" s="2"/>
      <c r="U17" s="2"/>
      <c r="V17" s="2"/>
      <c r="W17" s="2"/>
      <c r="X17" s="2"/>
      <c r="Y17" s="2"/>
      <c r="Z17" s="2"/>
    </row>
    <row r="18" spans="1:26">
      <c r="A18" s="1" t="s">
        <v>20</v>
      </c>
      <c r="B18" s="226"/>
      <c r="C18" s="256"/>
      <c r="D18" s="219" t="s">
        <v>18</v>
      </c>
      <c r="E18" s="73">
        <v>280.42</v>
      </c>
      <c r="F18" s="73">
        <v>316.79783828000001</v>
      </c>
      <c r="G18" s="73">
        <v>0</v>
      </c>
      <c r="H18" s="73">
        <v>59.327997119999999</v>
      </c>
      <c r="I18" s="73">
        <v>0</v>
      </c>
      <c r="J18" s="157">
        <f t="shared" si="2"/>
        <v>656.54583539999999</v>
      </c>
      <c r="K18" s="73">
        <v>173.03999159999998</v>
      </c>
      <c r="L18" s="65">
        <f t="shared" si="0"/>
        <v>549.16582699999992</v>
      </c>
      <c r="M18" s="158">
        <f t="shared" si="1"/>
        <v>8976.8816788000004</v>
      </c>
      <c r="N18" s="2"/>
      <c r="O18" s="262"/>
      <c r="Q18" s="260"/>
      <c r="T18" s="2"/>
      <c r="U18" s="2"/>
      <c r="V18" s="2"/>
      <c r="W18" s="2"/>
      <c r="X18" s="2"/>
      <c r="Y18" s="2"/>
      <c r="Z18" s="2"/>
    </row>
    <row r="19" spans="1:26" ht="15.75" thickBot="1">
      <c r="A19" s="171" t="s">
        <v>21</v>
      </c>
      <c r="B19" s="254"/>
      <c r="C19" s="257"/>
      <c r="D19" s="220" t="s">
        <v>15</v>
      </c>
      <c r="E19" s="74">
        <v>1294.5999999999999</v>
      </c>
      <c r="F19" s="74">
        <v>815.03644824000003</v>
      </c>
      <c r="G19" s="74">
        <v>329.44</v>
      </c>
      <c r="H19" s="74">
        <v>177.89</v>
      </c>
      <c r="I19" s="74">
        <v>3.57</v>
      </c>
      <c r="J19" s="159">
        <f t="shared" si="2"/>
        <v>2620.53644824</v>
      </c>
      <c r="K19" s="74">
        <v>798.88</v>
      </c>
      <c r="L19" s="122">
        <f t="shared" si="0"/>
        <v>2124.8164482400002</v>
      </c>
      <c r="M19" s="160">
        <f t="shared" si="1"/>
        <v>35696.070275359998</v>
      </c>
      <c r="N19" s="2"/>
      <c r="T19" s="2"/>
      <c r="U19" s="2"/>
      <c r="V19" s="2"/>
      <c r="W19" s="2"/>
      <c r="X19" s="2"/>
      <c r="Y19" s="2"/>
      <c r="Z19" s="2"/>
    </row>
    <row r="20" spans="1:26">
      <c r="D20" s="14"/>
      <c r="E20" s="102"/>
      <c r="F20" s="102"/>
      <c r="G20" s="102"/>
      <c r="H20" s="102"/>
      <c r="I20" s="102"/>
      <c r="J20" s="102"/>
      <c r="K20" s="102"/>
      <c r="L20" s="102"/>
      <c r="M20" s="148"/>
      <c r="N20" s="2"/>
      <c r="T20" s="2"/>
      <c r="U20" s="2"/>
      <c r="V20" s="2"/>
      <c r="W20" s="2"/>
      <c r="X20" s="2"/>
      <c r="Y20" s="2"/>
      <c r="Z20" s="2"/>
    </row>
    <row r="21" spans="1:26">
      <c r="D21" s="14"/>
      <c r="E21" s="102"/>
      <c r="F21" s="102"/>
      <c r="G21" s="102"/>
      <c r="H21" s="102"/>
      <c r="I21" s="102"/>
      <c r="J21" s="146"/>
      <c r="K21" s="102"/>
      <c r="L21" s="147"/>
      <c r="M21" s="148"/>
      <c r="N21" s="2"/>
      <c r="T21" s="2"/>
      <c r="U21" s="2"/>
      <c r="V21" s="2"/>
      <c r="W21" s="2"/>
      <c r="X21" s="2"/>
      <c r="Y21" s="2"/>
      <c r="Z21" s="2"/>
    </row>
    <row r="22" spans="1:26">
      <c r="D22" s="14"/>
      <c r="E22" s="102"/>
      <c r="F22" s="102"/>
      <c r="G22" s="102"/>
      <c r="H22" s="102"/>
      <c r="I22" s="102"/>
      <c r="J22" s="146"/>
      <c r="K22" s="102"/>
      <c r="L22" s="147"/>
      <c r="M22" s="148"/>
      <c r="N22" s="2"/>
      <c r="T22" s="2"/>
      <c r="U22" s="2"/>
      <c r="V22" s="2"/>
      <c r="W22" s="2"/>
      <c r="X22" s="2"/>
      <c r="Y22" s="2"/>
      <c r="Z22" s="2"/>
    </row>
    <row r="23" spans="1:26">
      <c r="A23" s="368" t="s">
        <v>22</v>
      </c>
      <c r="B23" s="368"/>
      <c r="C23" s="368"/>
      <c r="D23" s="368"/>
      <c r="E23" s="368"/>
      <c r="F23" s="368"/>
      <c r="G23" s="368"/>
      <c r="H23" s="368"/>
      <c r="I23" s="368"/>
      <c r="J23" s="368"/>
      <c r="K23" s="102"/>
      <c r="L23" s="147"/>
      <c r="M23" s="148"/>
      <c r="N23" s="2"/>
      <c r="T23" s="2"/>
      <c r="U23" s="2"/>
      <c r="V23" s="2"/>
      <c r="W23" s="2"/>
      <c r="X23" s="2"/>
      <c r="Y23" s="2"/>
      <c r="Z23" s="2"/>
    </row>
    <row r="24" spans="1:26" ht="15.75" thickBot="1">
      <c r="A24" s="368"/>
      <c r="B24" s="368"/>
      <c r="C24" s="368"/>
      <c r="D24" s="368"/>
      <c r="E24" s="368"/>
      <c r="F24" s="368"/>
      <c r="G24" s="368"/>
      <c r="H24" s="368"/>
      <c r="I24" s="368"/>
      <c r="J24" s="368"/>
      <c r="L24" s="39"/>
      <c r="M24" s="39"/>
      <c r="N24" s="39"/>
      <c r="O24" s="238"/>
      <c r="P24" s="59"/>
      <c r="Q24" s="59"/>
      <c r="R24" s="59"/>
      <c r="S24" s="59"/>
      <c r="T24" s="59"/>
      <c r="U24" s="59"/>
      <c r="V24" s="2"/>
      <c r="W24" s="2"/>
      <c r="X24" s="2"/>
      <c r="Y24" s="2"/>
      <c r="Z24" s="2"/>
    </row>
    <row r="25" spans="1:26">
      <c r="A25" s="414" t="s">
        <v>23</v>
      </c>
      <c r="B25" s="415"/>
      <c r="C25" s="415"/>
      <c r="D25" s="415"/>
      <c r="E25" s="415"/>
      <c r="F25" s="343" t="s">
        <v>15</v>
      </c>
      <c r="G25" s="370"/>
      <c r="L25" s="39"/>
      <c r="M25" s="39"/>
      <c r="N25" s="39"/>
      <c r="O25" s="238"/>
      <c r="P25" s="59"/>
      <c r="Q25" s="59"/>
      <c r="R25" s="59"/>
      <c r="S25" s="59"/>
      <c r="T25" s="59"/>
      <c r="U25" s="59"/>
      <c r="V25" s="2"/>
      <c r="W25" s="2"/>
      <c r="X25" s="2"/>
      <c r="Y25" s="2"/>
      <c r="Z25" s="2"/>
    </row>
    <row r="26" spans="1:26">
      <c r="A26" s="337" t="s">
        <v>24</v>
      </c>
      <c r="B26" s="338"/>
      <c r="C26" s="338"/>
      <c r="D26" s="338"/>
      <c r="E26" s="338"/>
      <c r="F26" s="409">
        <v>49.83</v>
      </c>
      <c r="G26" s="410"/>
      <c r="H26" s="2"/>
      <c r="I26" s="29"/>
      <c r="L26" s="39"/>
      <c r="M26" s="39"/>
      <c r="N26" s="39"/>
      <c r="O26" s="238"/>
      <c r="P26" s="59"/>
      <c r="Q26" s="59"/>
      <c r="R26" s="59"/>
      <c r="S26" s="59"/>
      <c r="T26" s="59"/>
      <c r="U26" s="59"/>
      <c r="V26" s="2"/>
      <c r="W26" s="2"/>
      <c r="X26" s="2"/>
      <c r="Y26" s="2"/>
      <c r="Z26" s="2"/>
    </row>
    <row r="27" spans="1:26">
      <c r="A27" s="337" t="s">
        <v>25</v>
      </c>
      <c r="B27" s="338"/>
      <c r="C27" s="338"/>
      <c r="D27" s="338"/>
      <c r="E27" s="338"/>
      <c r="F27" s="409">
        <v>21.6</v>
      </c>
      <c r="G27" s="410"/>
      <c r="H27" s="2"/>
      <c r="I27" s="2"/>
      <c r="L27" s="39"/>
      <c r="M27" s="39"/>
      <c r="N27" s="39"/>
      <c r="O27" s="238"/>
      <c r="P27" s="59"/>
      <c r="Q27" s="59"/>
      <c r="R27" s="59"/>
      <c r="S27" s="59"/>
      <c r="T27" s="59"/>
      <c r="U27" s="59"/>
      <c r="V27" s="2"/>
      <c r="W27" s="2"/>
      <c r="X27" s="2"/>
      <c r="Y27" s="2"/>
      <c r="Z27" s="2"/>
    </row>
    <row r="28" spans="1:26">
      <c r="A28" s="337" t="s">
        <v>26</v>
      </c>
      <c r="B28" s="338"/>
      <c r="C28" s="338"/>
      <c r="D28" s="338"/>
      <c r="E28" s="338"/>
      <c r="F28" s="409">
        <v>14.4</v>
      </c>
      <c r="G28" s="410"/>
      <c r="H28" s="2"/>
      <c r="I28" s="2"/>
      <c r="L28" s="39"/>
      <c r="M28" s="39"/>
      <c r="N28" s="39"/>
      <c r="O28" s="238"/>
      <c r="P28" s="59"/>
      <c r="Q28" s="59"/>
      <c r="R28" s="59"/>
      <c r="S28" s="59"/>
      <c r="T28" s="59"/>
      <c r="U28" s="59"/>
      <c r="V28" s="2"/>
      <c r="W28" s="2"/>
      <c r="X28" s="2"/>
      <c r="Y28" s="2"/>
      <c r="Z28" s="2"/>
    </row>
    <row r="29" spans="1:26" ht="15.75" customHeight="1" thickBot="1">
      <c r="A29" s="339" t="s">
        <v>27</v>
      </c>
      <c r="B29" s="340"/>
      <c r="C29" s="340"/>
      <c r="D29" s="340"/>
      <c r="E29" s="340"/>
      <c r="F29" s="404">
        <v>10.81</v>
      </c>
      <c r="G29" s="405"/>
      <c r="H29" s="2"/>
      <c r="I29" s="2"/>
      <c r="L29" s="39"/>
      <c r="M29" s="39"/>
      <c r="N29" s="39"/>
      <c r="O29" s="238"/>
      <c r="P29" s="59"/>
      <c r="Q29" s="59"/>
      <c r="R29" s="59"/>
      <c r="S29" s="59"/>
      <c r="T29" s="59"/>
      <c r="U29" s="59"/>
      <c r="V29" s="2"/>
      <c r="W29" s="2"/>
      <c r="X29" s="2"/>
      <c r="Y29" s="2"/>
      <c r="Z29" s="2"/>
    </row>
    <row r="30" spans="1:26" s="10" customFormat="1">
      <c r="A30" s="37"/>
      <c r="B30" s="37"/>
      <c r="C30" s="37"/>
      <c r="D30" s="37"/>
      <c r="E30" s="37"/>
      <c r="F30" s="38"/>
      <c r="G30" s="38"/>
      <c r="H30" s="2"/>
      <c r="I30" s="2"/>
      <c r="K30"/>
      <c r="L30" s="39"/>
      <c r="M30" s="39"/>
      <c r="N30" s="39"/>
      <c r="O30" s="238"/>
      <c r="P30" s="59"/>
      <c r="Q30" s="59"/>
      <c r="R30" s="59"/>
      <c r="S30" s="59"/>
      <c r="T30" s="59"/>
      <c r="U30" s="59"/>
      <c r="V30" s="28"/>
      <c r="W30" s="28"/>
      <c r="X30" s="28"/>
      <c r="Y30" s="28"/>
      <c r="Z30" s="28"/>
    </row>
    <row r="31" spans="1:26" ht="15.75" thickBot="1">
      <c r="F31" s="24"/>
      <c r="G31" s="24"/>
      <c r="H31" s="2"/>
      <c r="I31" s="2"/>
      <c r="L31" s="258"/>
      <c r="M31" s="39"/>
      <c r="N31" s="39"/>
      <c r="O31" s="238"/>
      <c r="P31" s="59"/>
      <c r="Q31" s="59"/>
      <c r="R31" s="59"/>
      <c r="S31" s="59"/>
      <c r="T31" s="59"/>
      <c r="U31" s="59"/>
      <c r="V31" s="2"/>
      <c r="W31" s="2"/>
      <c r="X31" s="2"/>
      <c r="Y31" s="2"/>
      <c r="Z31" s="2"/>
    </row>
    <row r="32" spans="1:26">
      <c r="A32" s="411" t="s">
        <v>28</v>
      </c>
      <c r="B32" s="412"/>
      <c r="C32" s="412"/>
      <c r="D32" s="412"/>
      <c r="E32" s="412"/>
      <c r="F32" s="343" t="s">
        <v>15</v>
      </c>
      <c r="G32" s="370"/>
      <c r="H32" s="2"/>
      <c r="I32" s="2"/>
      <c r="L32" s="39"/>
      <c r="M32" s="39"/>
      <c r="N32" s="39"/>
      <c r="O32" s="238"/>
      <c r="P32" s="59"/>
      <c r="Q32" s="59"/>
      <c r="R32" s="59"/>
      <c r="S32" s="59"/>
      <c r="T32" s="59"/>
      <c r="U32" s="59"/>
      <c r="V32" s="2"/>
      <c r="W32" s="2"/>
      <c r="X32" s="2"/>
      <c r="Y32" s="2"/>
      <c r="Z32" s="2"/>
    </row>
    <row r="33" spans="1:27">
      <c r="A33" s="337" t="s">
        <v>24</v>
      </c>
      <c r="B33" s="338"/>
      <c r="C33" s="338"/>
      <c r="D33" s="338"/>
      <c r="E33" s="338"/>
      <c r="F33" s="409">
        <v>30.76</v>
      </c>
      <c r="G33" s="410"/>
      <c r="H33" s="2"/>
      <c r="I33" s="2"/>
      <c r="L33" s="39"/>
      <c r="M33" s="39"/>
      <c r="N33" s="39"/>
      <c r="O33" s="238"/>
      <c r="P33" s="59"/>
      <c r="Q33" s="59"/>
      <c r="R33" s="59"/>
      <c r="S33" s="59"/>
      <c r="T33" s="59"/>
      <c r="U33" s="59"/>
      <c r="V33" s="2"/>
      <c r="W33" s="2"/>
      <c r="X33" s="2"/>
      <c r="Y33" s="2"/>
      <c r="Z33" s="2"/>
    </row>
    <row r="34" spans="1:27">
      <c r="A34" s="337" t="s">
        <v>25</v>
      </c>
      <c r="B34" s="338"/>
      <c r="C34" s="338"/>
      <c r="D34" s="338"/>
      <c r="E34" s="338"/>
      <c r="F34" s="409">
        <v>13.34</v>
      </c>
      <c r="G34" s="410"/>
      <c r="H34" s="2"/>
      <c r="I34" s="2"/>
      <c r="T34" s="2"/>
      <c r="U34" s="2"/>
      <c r="V34" s="2"/>
      <c r="W34" s="2"/>
      <c r="X34" s="2"/>
      <c r="Y34" s="2"/>
      <c r="Z34" s="2"/>
    </row>
    <row r="35" spans="1:27">
      <c r="A35" s="337" t="s">
        <v>26</v>
      </c>
      <c r="B35" s="338"/>
      <c r="C35" s="338"/>
      <c r="D35" s="338"/>
      <c r="E35" s="338"/>
      <c r="F35" s="409">
        <v>8.9</v>
      </c>
      <c r="G35" s="410"/>
      <c r="H35" s="2"/>
      <c r="I35" s="2"/>
      <c r="T35" s="2"/>
      <c r="U35" s="2"/>
      <c r="V35" s="2"/>
      <c r="W35" s="2"/>
      <c r="X35" s="2"/>
      <c r="Y35" s="2"/>
      <c r="Z35" s="2"/>
    </row>
    <row r="36" spans="1:27" ht="15.75" thickBot="1">
      <c r="A36" s="339" t="s">
        <v>27</v>
      </c>
      <c r="B36" s="340"/>
      <c r="C36" s="340"/>
      <c r="D36" s="340"/>
      <c r="E36" s="340"/>
      <c r="F36" s="404">
        <v>6.68</v>
      </c>
      <c r="G36" s="405"/>
      <c r="H36" s="2"/>
      <c r="I36" s="2"/>
      <c r="T36" s="2"/>
      <c r="U36" s="2"/>
      <c r="V36" s="2"/>
      <c r="W36" s="2"/>
      <c r="X36" s="2"/>
      <c r="Y36" s="2"/>
      <c r="Z36" s="2"/>
    </row>
    <row r="37" spans="1:27">
      <c r="T37" s="2"/>
      <c r="U37" s="2"/>
      <c r="V37" s="2"/>
      <c r="W37" s="2"/>
      <c r="X37" s="2"/>
      <c r="Y37" s="2"/>
      <c r="Z37" s="2"/>
    </row>
    <row r="39" spans="1:27" ht="21">
      <c r="A39" s="367" t="s">
        <v>29</v>
      </c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</row>
    <row r="40" spans="1:27" ht="21">
      <c r="A40" s="27"/>
      <c r="B40" s="27"/>
      <c r="C40" s="27"/>
      <c r="D40" s="27"/>
      <c r="E40" s="27"/>
      <c r="F40" s="27"/>
      <c r="G40" s="27"/>
      <c r="H40" s="27"/>
      <c r="I40" s="27"/>
    </row>
    <row r="41" spans="1:27">
      <c r="A41" s="18" t="s">
        <v>30</v>
      </c>
    </row>
    <row r="42" spans="1:27" ht="15.75" thickBot="1">
      <c r="A42" s="406"/>
      <c r="B42" s="406"/>
      <c r="C42" s="406"/>
      <c r="D42" s="406"/>
      <c r="E42" s="406"/>
      <c r="F42" s="406"/>
      <c r="G42" s="406"/>
      <c r="H42" s="406"/>
      <c r="I42" s="406"/>
      <c r="O42" s="258"/>
    </row>
    <row r="43" spans="1:27" ht="15" customHeight="1">
      <c r="A43" s="385" t="s">
        <v>3</v>
      </c>
      <c r="B43" s="391"/>
      <c r="C43" s="391"/>
      <c r="D43" s="374" t="s">
        <v>31</v>
      </c>
      <c r="E43" s="407" t="s">
        <v>5</v>
      </c>
      <c r="F43" s="343" t="s">
        <v>32</v>
      </c>
      <c r="G43" s="343" t="s">
        <v>33</v>
      </c>
      <c r="H43" s="343" t="s">
        <v>34</v>
      </c>
      <c r="I43" s="343" t="s">
        <v>35</v>
      </c>
      <c r="J43" s="343" t="s">
        <v>10</v>
      </c>
      <c r="K43" s="343" t="s">
        <v>12</v>
      </c>
      <c r="L43" s="370" t="s">
        <v>13</v>
      </c>
      <c r="N43" s="2"/>
      <c r="T43" s="2"/>
      <c r="U43" s="2"/>
      <c r="V43" s="2"/>
      <c r="W43" s="2"/>
      <c r="X43" s="2"/>
      <c r="Y43" s="2"/>
      <c r="Z43" s="2"/>
      <c r="AA43" s="2"/>
    </row>
    <row r="44" spans="1:27">
      <c r="A44" s="383"/>
      <c r="B44" s="392"/>
      <c r="C44" s="392"/>
      <c r="D44" s="376"/>
      <c r="E44" s="375"/>
      <c r="F44" s="344"/>
      <c r="G44" s="344"/>
      <c r="H44" s="344"/>
      <c r="I44" s="344"/>
      <c r="J44" s="344"/>
      <c r="K44" s="344"/>
      <c r="L44" s="372"/>
      <c r="N44" s="2"/>
      <c r="T44" s="2"/>
      <c r="U44" s="2"/>
      <c r="V44" s="2"/>
      <c r="W44" s="2"/>
      <c r="X44" s="2"/>
      <c r="Y44" s="2"/>
      <c r="Z44" s="2"/>
      <c r="AA44" s="2"/>
    </row>
    <row r="45" spans="1:27" ht="15.75" thickBot="1">
      <c r="A45" s="396"/>
      <c r="B45" s="393"/>
      <c r="C45" s="393"/>
      <c r="D45" s="388"/>
      <c r="E45" s="408"/>
      <c r="F45" s="345"/>
      <c r="G45" s="345"/>
      <c r="H45" s="345"/>
      <c r="I45" s="345"/>
      <c r="J45" s="345"/>
      <c r="K45" s="345"/>
      <c r="L45" s="401"/>
      <c r="N45" s="2"/>
      <c r="T45" s="2"/>
      <c r="U45" s="2"/>
      <c r="V45" s="2"/>
      <c r="W45" s="2"/>
      <c r="X45" s="2"/>
      <c r="Y45" s="2"/>
      <c r="Z45" s="2"/>
      <c r="AA45" s="2"/>
    </row>
    <row r="46" spans="1:27">
      <c r="A46" s="402" t="s">
        <v>36</v>
      </c>
      <c r="B46" s="403"/>
      <c r="C46" s="403"/>
      <c r="D46" s="278" t="s">
        <v>15</v>
      </c>
      <c r="E46" s="279">
        <v>1375.73</v>
      </c>
      <c r="F46" s="249">
        <v>183.82233254000002</v>
      </c>
      <c r="G46" s="249">
        <v>1104.7729219800001</v>
      </c>
      <c r="H46" s="264">
        <v>6.06946312</v>
      </c>
      <c r="I46" s="249" t="s">
        <v>37</v>
      </c>
      <c r="J46" s="280">
        <f>SUM(E46:I46)</f>
        <v>2670.3947176400002</v>
      </c>
      <c r="K46" s="251">
        <f>J46</f>
        <v>2670.3947176400002</v>
      </c>
      <c r="L46" s="281">
        <f t="shared" ref="L46:L57" si="3">(J46*12)+(K46*2)</f>
        <v>37385.526046960003</v>
      </c>
      <c r="M46" s="2"/>
      <c r="N46" s="2"/>
      <c r="T46" s="2"/>
      <c r="U46" s="2"/>
      <c r="V46" s="2"/>
      <c r="W46" s="2"/>
      <c r="X46" s="2"/>
      <c r="Y46" s="2"/>
      <c r="Z46" s="2"/>
      <c r="AA46" s="2"/>
    </row>
    <row r="47" spans="1:27">
      <c r="A47" s="337" t="s">
        <v>38</v>
      </c>
      <c r="B47" s="338"/>
      <c r="C47" s="338"/>
      <c r="D47" s="270" t="s">
        <v>15</v>
      </c>
      <c r="E47" s="268">
        <v>1375.73</v>
      </c>
      <c r="F47" s="73">
        <v>183.82233254000002</v>
      </c>
      <c r="G47" s="73">
        <v>1380.38081104</v>
      </c>
      <c r="H47" s="263">
        <v>6.06946312</v>
      </c>
      <c r="I47" s="73" t="s">
        <v>37</v>
      </c>
      <c r="J47" s="66">
        <f t="shared" ref="J47:J57" si="4">SUM(E47:I47)</f>
        <v>2946.0026066999999</v>
      </c>
      <c r="K47" s="65">
        <f t="shared" ref="K47:K57" si="5">J47</f>
        <v>2946.0026066999999</v>
      </c>
      <c r="L47" s="119">
        <f t="shared" si="3"/>
        <v>41244.036493799998</v>
      </c>
      <c r="M47" s="2"/>
      <c r="N47" s="259"/>
      <c r="T47" s="2"/>
      <c r="U47" s="2"/>
      <c r="V47" s="2"/>
      <c r="W47" s="2"/>
      <c r="X47" s="2"/>
      <c r="Y47" s="2"/>
      <c r="Z47" s="2"/>
      <c r="AA47" s="2"/>
    </row>
    <row r="48" spans="1:27">
      <c r="A48" s="337" t="s">
        <v>38</v>
      </c>
      <c r="B48" s="338"/>
      <c r="C48" s="338"/>
      <c r="D48" s="270" t="s">
        <v>18</v>
      </c>
      <c r="E48" s="268">
        <v>297.99</v>
      </c>
      <c r="F48" s="73">
        <v>39.82</v>
      </c>
      <c r="G48" s="73">
        <v>299</v>
      </c>
      <c r="H48" s="263">
        <v>2.3199999999999998</v>
      </c>
      <c r="I48" s="73" t="s">
        <v>37</v>
      </c>
      <c r="J48" s="66">
        <f t="shared" si="4"/>
        <v>639.13</v>
      </c>
      <c r="K48" s="65">
        <f t="shared" si="5"/>
        <v>639.13</v>
      </c>
      <c r="L48" s="119">
        <f t="shared" si="3"/>
        <v>8947.82</v>
      </c>
      <c r="M48" s="2"/>
      <c r="N48" s="260"/>
      <c r="T48" s="2"/>
      <c r="U48" s="2"/>
      <c r="V48" s="2"/>
      <c r="W48" s="2"/>
      <c r="X48" s="2"/>
      <c r="Y48" s="2"/>
      <c r="Z48" s="2"/>
      <c r="AA48" s="2"/>
    </row>
    <row r="49" spans="1:27">
      <c r="A49" s="337" t="s">
        <v>38</v>
      </c>
      <c r="B49" s="338"/>
      <c r="C49" s="338"/>
      <c r="D49" s="270" t="s">
        <v>16</v>
      </c>
      <c r="E49" s="268">
        <v>595.97</v>
      </c>
      <c r="F49" s="73">
        <v>79.636581500000005</v>
      </c>
      <c r="G49" s="73">
        <v>597.99</v>
      </c>
      <c r="H49" s="263">
        <v>4.57</v>
      </c>
      <c r="I49" s="73" t="s">
        <v>37</v>
      </c>
      <c r="J49" s="66">
        <f t="shared" si="4"/>
        <v>1278.1665814999999</v>
      </c>
      <c r="K49" s="65">
        <f t="shared" si="5"/>
        <v>1278.1665814999999</v>
      </c>
      <c r="L49" s="119">
        <f t="shared" si="3"/>
        <v>17894.332140999999</v>
      </c>
      <c r="M49" s="2"/>
      <c r="N49" s="260"/>
      <c r="T49" s="2"/>
      <c r="U49" s="2"/>
      <c r="V49" s="2"/>
      <c r="W49" s="2"/>
      <c r="X49" s="2"/>
      <c r="Y49" s="2"/>
      <c r="Z49" s="2"/>
      <c r="AA49" s="2"/>
    </row>
    <row r="50" spans="1:27">
      <c r="A50" s="337" t="s">
        <v>39</v>
      </c>
      <c r="B50" s="338"/>
      <c r="C50" s="338"/>
      <c r="D50" s="270" t="s">
        <v>15</v>
      </c>
      <c r="E50" s="268">
        <v>1375.73</v>
      </c>
      <c r="F50" s="73">
        <v>183.82233254000002</v>
      </c>
      <c r="G50" s="73">
        <v>1380.38081104</v>
      </c>
      <c r="H50" s="263">
        <v>6.06946312</v>
      </c>
      <c r="I50" s="73" t="s">
        <v>37</v>
      </c>
      <c r="J50" s="66">
        <f t="shared" si="4"/>
        <v>2946.0026066999999</v>
      </c>
      <c r="K50" s="65">
        <f t="shared" si="5"/>
        <v>2946.0026066999999</v>
      </c>
      <c r="L50" s="119">
        <f t="shared" si="3"/>
        <v>41244.036493799998</v>
      </c>
      <c r="M50" s="2"/>
      <c r="N50" s="2"/>
      <c r="T50" s="2"/>
      <c r="U50" s="2"/>
      <c r="V50" s="2"/>
      <c r="W50" s="2"/>
      <c r="X50" s="2"/>
      <c r="Y50" s="2"/>
      <c r="Z50" s="2"/>
      <c r="AA50" s="2"/>
    </row>
    <row r="51" spans="1:27">
      <c r="A51" s="337" t="s">
        <v>39</v>
      </c>
      <c r="B51" s="338"/>
      <c r="C51" s="338"/>
      <c r="D51" s="270" t="s">
        <v>18</v>
      </c>
      <c r="E51" s="268">
        <v>297.99</v>
      </c>
      <c r="F51" s="73">
        <v>39.82</v>
      </c>
      <c r="G51" s="73">
        <v>299</v>
      </c>
      <c r="H51" s="263">
        <v>2.3199999999999998</v>
      </c>
      <c r="I51" s="73" t="s">
        <v>37</v>
      </c>
      <c r="J51" s="66">
        <f t="shared" si="4"/>
        <v>639.13</v>
      </c>
      <c r="K51" s="65">
        <f t="shared" si="5"/>
        <v>639.13</v>
      </c>
      <c r="L51" s="119">
        <f t="shared" si="3"/>
        <v>8947.82</v>
      </c>
      <c r="M51" s="2"/>
      <c r="N51" s="2"/>
      <c r="T51" s="2"/>
      <c r="U51" s="2"/>
      <c r="V51" s="2"/>
      <c r="W51" s="2"/>
      <c r="X51" s="2"/>
      <c r="Y51" s="2"/>
      <c r="Z51" s="2"/>
      <c r="AA51" s="2"/>
    </row>
    <row r="52" spans="1:27">
      <c r="A52" s="337" t="s">
        <v>39</v>
      </c>
      <c r="B52" s="338"/>
      <c r="C52" s="338"/>
      <c r="D52" s="270" t="s">
        <v>16</v>
      </c>
      <c r="E52" s="268">
        <v>595.97</v>
      </c>
      <c r="F52" s="73">
        <v>79.636581500000005</v>
      </c>
      <c r="G52" s="73">
        <v>597.99</v>
      </c>
      <c r="H52" s="263">
        <v>4.57</v>
      </c>
      <c r="I52" s="73" t="s">
        <v>37</v>
      </c>
      <c r="J52" s="66">
        <f t="shared" si="4"/>
        <v>1278.1665814999999</v>
      </c>
      <c r="K52" s="65">
        <f t="shared" si="5"/>
        <v>1278.1665814999999</v>
      </c>
      <c r="L52" s="119">
        <f t="shared" si="3"/>
        <v>17894.332140999999</v>
      </c>
      <c r="M52" s="2"/>
      <c r="N52" s="2"/>
      <c r="T52" s="2"/>
      <c r="U52" s="2"/>
      <c r="V52" s="2"/>
      <c r="W52" s="2"/>
      <c r="X52" s="2"/>
      <c r="Y52" s="2"/>
      <c r="Z52" s="2"/>
      <c r="AA52" s="2"/>
    </row>
    <row r="53" spans="1:27">
      <c r="A53" s="337" t="s">
        <v>40</v>
      </c>
      <c r="B53" s="338"/>
      <c r="C53" s="338"/>
      <c r="D53" s="270" t="s">
        <v>15</v>
      </c>
      <c r="E53" s="268">
        <v>1375.73</v>
      </c>
      <c r="F53" s="73">
        <v>183.82233254000002</v>
      </c>
      <c r="G53" s="73">
        <v>2023.47</v>
      </c>
      <c r="H53" s="263">
        <v>6.06946312</v>
      </c>
      <c r="I53" s="73" t="s">
        <v>37</v>
      </c>
      <c r="J53" s="66">
        <f t="shared" si="4"/>
        <v>3589.0917956600001</v>
      </c>
      <c r="K53" s="65">
        <f t="shared" si="5"/>
        <v>3589.0917956600001</v>
      </c>
      <c r="L53" s="119">
        <f t="shared" si="3"/>
        <v>50247.285139239997</v>
      </c>
      <c r="M53" s="2"/>
      <c r="N53" s="2"/>
      <c r="T53" s="2"/>
      <c r="U53" s="2"/>
      <c r="V53" s="2"/>
      <c r="W53" s="2"/>
      <c r="X53" s="2"/>
      <c r="Y53" s="2"/>
      <c r="Z53" s="2"/>
      <c r="AA53" s="2"/>
    </row>
    <row r="54" spans="1:27">
      <c r="A54" s="337" t="s">
        <v>40</v>
      </c>
      <c r="B54" s="338"/>
      <c r="C54" s="338"/>
      <c r="D54" s="270" t="s">
        <v>16</v>
      </c>
      <c r="E54" s="268">
        <v>595.98</v>
      </c>
      <c r="F54" s="73">
        <v>79.636581500000005</v>
      </c>
      <c r="G54" s="73">
        <v>876.57517696000002</v>
      </c>
      <c r="H54" s="263">
        <v>4.57</v>
      </c>
      <c r="I54" s="73" t="s">
        <v>37</v>
      </c>
      <c r="J54" s="66">
        <f t="shared" si="4"/>
        <v>1556.76175846</v>
      </c>
      <c r="K54" s="65">
        <f t="shared" si="5"/>
        <v>1556.76175846</v>
      </c>
      <c r="L54" s="119">
        <f t="shared" si="3"/>
        <v>21794.664618439998</v>
      </c>
      <c r="M54" s="2"/>
      <c r="N54" s="2"/>
      <c r="T54" s="2"/>
      <c r="U54" s="2"/>
      <c r="V54" s="2"/>
      <c r="W54" s="2"/>
      <c r="X54" s="2"/>
      <c r="Y54" s="2"/>
      <c r="Z54" s="2"/>
      <c r="AA54" s="2"/>
    </row>
    <row r="55" spans="1:27">
      <c r="A55" s="337" t="s">
        <v>41</v>
      </c>
      <c r="B55" s="338"/>
      <c r="C55" s="338"/>
      <c r="D55" s="270" t="s">
        <v>15</v>
      </c>
      <c r="E55" s="268">
        <v>1375.73</v>
      </c>
      <c r="F55" s="73">
        <v>183.82233254000002</v>
      </c>
      <c r="G55" s="73">
        <v>94.267605180000004</v>
      </c>
      <c r="H55" s="263">
        <v>6.06946312</v>
      </c>
      <c r="I55" s="73">
        <v>121.86155506</v>
      </c>
      <c r="J55" s="66">
        <f t="shared" si="4"/>
        <v>1781.7509558999998</v>
      </c>
      <c r="K55" s="251">
        <f t="shared" si="5"/>
        <v>1781.7509558999998</v>
      </c>
      <c r="L55" s="119">
        <f t="shared" si="3"/>
        <v>24944.513382599995</v>
      </c>
      <c r="M55" s="2"/>
      <c r="N55" s="2"/>
      <c r="T55" s="2"/>
      <c r="U55" s="2"/>
      <c r="V55" s="2"/>
      <c r="W55" s="2"/>
      <c r="X55" s="2"/>
      <c r="Y55" s="2"/>
      <c r="Z55" s="2"/>
      <c r="AA55" s="2"/>
    </row>
    <row r="56" spans="1:27">
      <c r="A56" s="337" t="s">
        <v>42</v>
      </c>
      <c r="B56" s="338"/>
      <c r="C56" s="338"/>
      <c r="D56" s="270" t="s">
        <v>15</v>
      </c>
      <c r="E56" s="268">
        <v>1375.73</v>
      </c>
      <c r="F56" s="73">
        <v>0</v>
      </c>
      <c r="G56" s="73">
        <v>875.12</v>
      </c>
      <c r="H56" s="263">
        <v>6.06946312</v>
      </c>
      <c r="I56" s="73" t="s">
        <v>37</v>
      </c>
      <c r="J56" s="66">
        <f t="shared" si="4"/>
        <v>2256.9194631199998</v>
      </c>
      <c r="K56" s="65">
        <f t="shared" si="5"/>
        <v>2256.9194631199998</v>
      </c>
      <c r="L56" s="119">
        <f t="shared" si="3"/>
        <v>31596.872483679996</v>
      </c>
      <c r="M56" s="2"/>
      <c r="N56" s="2"/>
      <c r="T56" s="2"/>
      <c r="U56" s="2"/>
      <c r="V56" s="2"/>
      <c r="W56" s="2"/>
      <c r="X56" s="2"/>
      <c r="Y56" s="2"/>
      <c r="Z56" s="2"/>
      <c r="AA56" s="2"/>
    </row>
    <row r="57" spans="1:27" ht="15.75" thickBot="1">
      <c r="A57" s="339" t="s">
        <v>43</v>
      </c>
      <c r="B57" s="340"/>
      <c r="C57" s="340"/>
      <c r="D57" s="271" t="s">
        <v>15</v>
      </c>
      <c r="E57" s="269">
        <v>1375.73</v>
      </c>
      <c r="F57" s="74">
        <v>183.82233254000002</v>
      </c>
      <c r="G57" s="74">
        <v>875.12</v>
      </c>
      <c r="H57" s="267">
        <v>6.06946312</v>
      </c>
      <c r="I57" s="74" t="s">
        <v>37</v>
      </c>
      <c r="J57" s="120">
        <f t="shared" si="4"/>
        <v>2440.7417956599998</v>
      </c>
      <c r="K57" s="122">
        <f t="shared" si="5"/>
        <v>2440.7417956599998</v>
      </c>
      <c r="L57" s="121">
        <f t="shared" si="3"/>
        <v>34170.385139239996</v>
      </c>
      <c r="M57" s="2"/>
      <c r="N57" s="2"/>
      <c r="T57" s="2"/>
      <c r="U57" s="2"/>
      <c r="V57" s="2"/>
      <c r="W57" s="2"/>
      <c r="X57" s="2"/>
      <c r="Y57" s="2"/>
      <c r="Z57" s="2"/>
      <c r="AA57" s="2"/>
    </row>
    <row r="58" spans="1:27">
      <c r="A58" s="55"/>
      <c r="B58" s="55"/>
      <c r="C58" s="55"/>
      <c r="D58" s="14"/>
      <c r="E58" s="102"/>
      <c r="F58" s="102"/>
      <c r="G58" s="102"/>
      <c r="H58" s="102"/>
      <c r="I58" s="102"/>
      <c r="J58" s="102"/>
      <c r="K58" s="102"/>
      <c r="L58" s="102"/>
      <c r="M58" s="2"/>
      <c r="N58" s="2"/>
      <c r="T58" s="2"/>
      <c r="U58" s="2"/>
      <c r="V58" s="2"/>
      <c r="W58" s="2"/>
      <c r="X58" s="2"/>
      <c r="Y58" s="2"/>
      <c r="Z58" s="2"/>
      <c r="AA58" s="2"/>
    </row>
    <row r="59" spans="1:27">
      <c r="A59" s="55"/>
      <c r="B59" s="55"/>
      <c r="C59" s="55"/>
      <c r="D59" s="14"/>
      <c r="E59" s="102"/>
      <c r="F59" s="102"/>
      <c r="G59" s="102"/>
      <c r="H59" s="102"/>
      <c r="I59" s="102"/>
      <c r="J59" s="124"/>
      <c r="K59" s="125"/>
      <c r="L59" s="126"/>
      <c r="M59" s="2"/>
      <c r="N59" s="2"/>
      <c r="T59" s="2"/>
      <c r="U59" s="2"/>
      <c r="V59" s="2"/>
      <c r="W59" s="2"/>
      <c r="X59" s="2"/>
      <c r="Y59" s="2"/>
      <c r="Z59" s="2"/>
      <c r="AA59" s="2"/>
    </row>
    <row r="60" spans="1:27">
      <c r="E60" s="2"/>
      <c r="F60" s="2"/>
      <c r="G60" s="2"/>
      <c r="H60" s="2"/>
      <c r="I60" s="2"/>
      <c r="J60" s="2"/>
      <c r="K60" s="2"/>
      <c r="L60" s="2"/>
      <c r="N60" s="2"/>
      <c r="T60" s="2"/>
      <c r="U60" s="2"/>
      <c r="V60" s="2"/>
      <c r="W60" s="2"/>
      <c r="X60" s="2"/>
      <c r="Y60" s="2"/>
      <c r="Z60" s="2"/>
      <c r="AA60" s="2"/>
    </row>
    <row r="61" spans="1:27" ht="18.75">
      <c r="A61" s="7" t="s">
        <v>44</v>
      </c>
      <c r="B61" s="7"/>
      <c r="C61" s="7"/>
      <c r="D61" s="7"/>
      <c r="E61" s="76"/>
      <c r="F61" s="76"/>
      <c r="G61" s="76"/>
      <c r="H61" s="76"/>
      <c r="I61" s="76"/>
      <c r="N61" s="2"/>
      <c r="T61" s="2"/>
      <c r="U61" s="2"/>
      <c r="V61" s="2"/>
      <c r="W61" s="2"/>
      <c r="X61" s="2"/>
      <c r="Y61" s="2"/>
      <c r="Z61" s="2"/>
      <c r="AA61" s="2"/>
    </row>
    <row r="62" spans="1:27" ht="18.75">
      <c r="A62" s="7"/>
      <c r="B62" s="7"/>
      <c r="C62" s="7"/>
      <c r="D62" s="7"/>
      <c r="E62" s="76"/>
      <c r="F62" s="76"/>
      <c r="G62" s="76"/>
      <c r="H62" s="76"/>
      <c r="I62" s="76"/>
      <c r="J62" s="76"/>
      <c r="L62" s="2"/>
      <c r="M62" s="2"/>
      <c r="N62" s="2"/>
      <c r="T62" s="2"/>
      <c r="U62" s="2"/>
      <c r="V62" s="2"/>
      <c r="W62" s="2"/>
      <c r="X62" s="2"/>
      <c r="Y62" s="2"/>
      <c r="Z62" s="2"/>
      <c r="AA62" s="2"/>
    </row>
    <row r="63" spans="1:27">
      <c r="A63" s="18" t="s">
        <v>45</v>
      </c>
      <c r="J63" s="2"/>
      <c r="K63" s="258"/>
      <c r="L63" s="2"/>
      <c r="M63" s="2"/>
      <c r="N63" s="2"/>
      <c r="T63" s="2"/>
      <c r="U63" s="2"/>
      <c r="V63" s="2"/>
      <c r="W63" s="2"/>
      <c r="X63" s="2"/>
      <c r="Y63" s="2"/>
      <c r="Z63" s="2"/>
      <c r="AA63" s="2"/>
    </row>
    <row r="64" spans="1:27" ht="15.75" thickBot="1">
      <c r="A64" s="18"/>
      <c r="D64" s="18"/>
      <c r="E64" s="18"/>
      <c r="F64" s="18"/>
      <c r="J64" s="2"/>
      <c r="N64" s="2"/>
      <c r="T64" s="2"/>
      <c r="U64" s="2"/>
      <c r="V64" s="2"/>
      <c r="W64" s="2"/>
      <c r="X64" s="2"/>
      <c r="Y64" s="2"/>
      <c r="Z64" s="2"/>
      <c r="AA64" s="2"/>
    </row>
    <row r="65" spans="1:27">
      <c r="A65" s="385" t="s">
        <v>3</v>
      </c>
      <c r="B65" s="391"/>
      <c r="C65" s="382" t="s">
        <v>4</v>
      </c>
      <c r="D65" s="385" t="s">
        <v>5</v>
      </c>
      <c r="E65" s="343" t="s">
        <v>33</v>
      </c>
      <c r="F65" s="343" t="s">
        <v>34</v>
      </c>
      <c r="G65" s="343" t="s">
        <v>10</v>
      </c>
      <c r="H65" s="343" t="s">
        <v>12</v>
      </c>
      <c r="I65" s="374" t="s">
        <v>13</v>
      </c>
      <c r="J65" s="400"/>
      <c r="K65" s="346"/>
      <c r="L65" s="346"/>
      <c r="M65" s="346"/>
      <c r="N65" s="2"/>
      <c r="T65" s="2"/>
      <c r="U65" s="2"/>
      <c r="V65" s="2"/>
      <c r="W65" s="2"/>
      <c r="X65" s="2"/>
      <c r="Y65" s="2"/>
      <c r="Z65" s="2"/>
      <c r="AA65" s="2"/>
    </row>
    <row r="66" spans="1:27">
      <c r="A66" s="383"/>
      <c r="B66" s="392"/>
      <c r="C66" s="384"/>
      <c r="D66" s="383"/>
      <c r="E66" s="344"/>
      <c r="F66" s="344"/>
      <c r="G66" s="344"/>
      <c r="H66" s="344"/>
      <c r="I66" s="376"/>
      <c r="J66" s="400"/>
      <c r="K66" s="346"/>
      <c r="L66" s="346"/>
      <c r="M66" s="346"/>
      <c r="N66" s="2"/>
      <c r="T66" s="2"/>
      <c r="U66" s="2"/>
      <c r="V66" s="2"/>
      <c r="W66" s="2"/>
      <c r="X66" s="2"/>
      <c r="Y66" s="2"/>
      <c r="Z66" s="2"/>
      <c r="AA66" s="2"/>
    </row>
    <row r="67" spans="1:27" ht="15.75" thickBot="1">
      <c r="A67" s="396"/>
      <c r="B67" s="393"/>
      <c r="C67" s="397"/>
      <c r="D67" s="396"/>
      <c r="E67" s="345"/>
      <c r="F67" s="345"/>
      <c r="G67" s="345"/>
      <c r="H67" s="345"/>
      <c r="I67" s="388"/>
      <c r="J67" s="400"/>
      <c r="K67" s="346"/>
      <c r="L67" s="346"/>
      <c r="M67" s="346"/>
      <c r="N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341" t="s">
        <v>46</v>
      </c>
      <c r="B68" s="342"/>
      <c r="C68" s="218" t="s">
        <v>47</v>
      </c>
      <c r="D68" s="265">
        <v>540.84</v>
      </c>
      <c r="E68" s="265">
        <v>95.915605100000008</v>
      </c>
      <c r="F68" s="266">
        <v>5.3258533999999997</v>
      </c>
      <c r="G68" s="167">
        <f t="shared" ref="G68:G82" si="6">D68+E68+F68</f>
        <v>642.08145850000005</v>
      </c>
      <c r="H68" s="272">
        <f>D68</f>
        <v>540.84</v>
      </c>
      <c r="I68" s="168">
        <f t="shared" ref="I68:I82" si="7">(G68*12)+(H68*2)</f>
        <v>8786.657502</v>
      </c>
      <c r="J68" s="2"/>
      <c r="K68" s="2"/>
      <c r="L68" s="2"/>
      <c r="M68" s="2"/>
      <c r="N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337" t="s">
        <v>46</v>
      </c>
      <c r="B69" s="338"/>
      <c r="C69" s="219" t="s">
        <v>48</v>
      </c>
      <c r="D69" s="73">
        <v>450.70788055999998</v>
      </c>
      <c r="E69" s="73">
        <v>79.917947339999998</v>
      </c>
      <c r="F69" s="263">
        <v>4.45</v>
      </c>
      <c r="G69" s="163">
        <f t="shared" si="6"/>
        <v>535.07582790000004</v>
      </c>
      <c r="H69" s="65">
        <f t="shared" ref="H69:H96" si="8">D69</f>
        <v>450.70788055999998</v>
      </c>
      <c r="I69" s="164">
        <f t="shared" si="7"/>
        <v>7322.3256959199998</v>
      </c>
      <c r="J69" s="2"/>
      <c r="K69" s="2"/>
      <c r="L69" s="2"/>
      <c r="N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337" t="s">
        <v>46</v>
      </c>
      <c r="B70" s="338"/>
      <c r="C70" s="219" t="s">
        <v>49</v>
      </c>
      <c r="D70" s="73">
        <v>360.57032396</v>
      </c>
      <c r="E70" s="73">
        <v>63.940387140000006</v>
      </c>
      <c r="F70" s="73">
        <v>3.5572681200000003</v>
      </c>
      <c r="G70" s="163">
        <f t="shared" si="6"/>
        <v>428.06797921999998</v>
      </c>
      <c r="H70" s="65">
        <f t="shared" si="8"/>
        <v>360.57032396</v>
      </c>
      <c r="I70" s="164">
        <f t="shared" si="7"/>
        <v>5857.9563985599998</v>
      </c>
      <c r="J70" s="2"/>
      <c r="K70" s="2"/>
      <c r="L70" s="2"/>
      <c r="N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337" t="s">
        <v>46</v>
      </c>
      <c r="B71" s="338"/>
      <c r="C71" s="219" t="s">
        <v>50</v>
      </c>
      <c r="D71" s="73">
        <v>270.44</v>
      </c>
      <c r="E71" s="73">
        <v>47.962826939999999</v>
      </c>
      <c r="F71" s="263">
        <v>2.6629266999999999</v>
      </c>
      <c r="G71" s="163">
        <f t="shared" si="6"/>
        <v>321.06575364000003</v>
      </c>
      <c r="H71" s="65">
        <f t="shared" si="8"/>
        <v>270.44</v>
      </c>
      <c r="I71" s="164">
        <f t="shared" si="7"/>
        <v>4393.66904368</v>
      </c>
      <c r="J71" s="2"/>
      <c r="K71" s="2"/>
      <c r="L71" s="2"/>
      <c r="N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337" t="s">
        <v>46</v>
      </c>
      <c r="B72" s="338"/>
      <c r="C72" s="219" t="s">
        <v>51</v>
      </c>
      <c r="D72" s="73">
        <v>180.28516198</v>
      </c>
      <c r="E72" s="73">
        <v>31.975217960000002</v>
      </c>
      <c r="F72" s="73">
        <v>1.7685852799999999</v>
      </c>
      <c r="G72" s="163">
        <f t="shared" si="6"/>
        <v>214.02896522</v>
      </c>
      <c r="H72" s="65">
        <f t="shared" si="8"/>
        <v>180.28516198</v>
      </c>
      <c r="I72" s="164">
        <f t="shared" si="7"/>
        <v>2928.9179065999997</v>
      </c>
      <c r="J72" s="2"/>
      <c r="K72" s="2"/>
      <c r="L72" s="2"/>
      <c r="N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thickBot="1">
      <c r="A73" s="339" t="s">
        <v>46</v>
      </c>
      <c r="B73" s="340"/>
      <c r="C73" s="220" t="s">
        <v>52</v>
      </c>
      <c r="D73" s="74">
        <v>90.137556599999996</v>
      </c>
      <c r="E73" s="74">
        <v>15.987608980000001</v>
      </c>
      <c r="F73" s="74">
        <v>0.88429263999999996</v>
      </c>
      <c r="G73" s="169">
        <f t="shared" si="6"/>
        <v>107.00945822</v>
      </c>
      <c r="H73" s="122">
        <f t="shared" si="8"/>
        <v>90.137556599999996</v>
      </c>
      <c r="I73" s="170">
        <f t="shared" si="7"/>
        <v>1464.3886118400001</v>
      </c>
      <c r="J73" s="2"/>
      <c r="K73" s="2"/>
      <c r="L73" s="2"/>
      <c r="M73" s="2"/>
      <c r="N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341" t="s">
        <v>53</v>
      </c>
      <c r="B74" s="342"/>
      <c r="C74" s="218" t="s">
        <v>47</v>
      </c>
      <c r="D74" s="265">
        <v>676.01</v>
      </c>
      <c r="E74" s="266">
        <v>119.87189662</v>
      </c>
      <c r="F74" s="266">
        <v>5.3258533999999997</v>
      </c>
      <c r="G74" s="167">
        <f t="shared" si="6"/>
        <v>801.20775002000005</v>
      </c>
      <c r="H74" s="272">
        <f t="shared" si="8"/>
        <v>676.01</v>
      </c>
      <c r="I74" s="168">
        <f t="shared" si="7"/>
        <v>10966.51300024</v>
      </c>
      <c r="J74" s="2"/>
      <c r="K74" s="2"/>
      <c r="L74" s="2"/>
      <c r="N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337" t="s">
        <v>53</v>
      </c>
      <c r="B75" s="338"/>
      <c r="C75" s="219" t="s">
        <v>48</v>
      </c>
      <c r="D75" s="73">
        <v>563.35470436000003</v>
      </c>
      <c r="E75" s="263">
        <v>99.884873200000001</v>
      </c>
      <c r="F75" s="263">
        <v>4.45</v>
      </c>
      <c r="G75" s="163">
        <f t="shared" si="6"/>
        <v>667.68957756000009</v>
      </c>
      <c r="H75" s="65">
        <f t="shared" si="8"/>
        <v>563.35470436000003</v>
      </c>
      <c r="I75" s="164">
        <f t="shared" si="7"/>
        <v>9138.9843394400013</v>
      </c>
      <c r="K75" s="2"/>
      <c r="L75" s="2"/>
      <c r="N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337" t="s">
        <v>53</v>
      </c>
      <c r="B76" s="338"/>
      <c r="C76" s="219" t="s">
        <v>49</v>
      </c>
      <c r="D76" s="73">
        <v>450.68778300000002</v>
      </c>
      <c r="E76" s="263">
        <v>79.907898559999992</v>
      </c>
      <c r="F76" s="263">
        <v>3.5572681200000003</v>
      </c>
      <c r="G76" s="163">
        <f t="shared" si="6"/>
        <v>534.15294968000001</v>
      </c>
      <c r="H76" s="65">
        <f t="shared" si="8"/>
        <v>450.68778300000002</v>
      </c>
      <c r="I76" s="164">
        <f t="shared" si="7"/>
        <v>7311.2109621600002</v>
      </c>
      <c r="J76" s="2"/>
      <c r="K76" s="2"/>
      <c r="L76" s="2"/>
      <c r="N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337" t="s">
        <v>53</v>
      </c>
      <c r="B77" s="338"/>
      <c r="C77" s="219" t="s">
        <v>50</v>
      </c>
      <c r="D77" s="73">
        <v>338.02086164000002</v>
      </c>
      <c r="E77" s="73">
        <v>59.930923919999998</v>
      </c>
      <c r="F77" s="73">
        <v>2.6629266999999999</v>
      </c>
      <c r="G77" s="163">
        <f t="shared" si="6"/>
        <v>400.61471226000003</v>
      </c>
      <c r="H77" s="65">
        <f t="shared" si="8"/>
        <v>338.02086164000002</v>
      </c>
      <c r="I77" s="164">
        <f t="shared" si="7"/>
        <v>5483.4182704000004</v>
      </c>
      <c r="J77" s="2"/>
      <c r="K77" s="2"/>
      <c r="L77" s="2"/>
      <c r="N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337" t="s">
        <v>53</v>
      </c>
      <c r="B78" s="338"/>
      <c r="C78" s="219" t="s">
        <v>51</v>
      </c>
      <c r="D78" s="73">
        <v>225.33384272000001</v>
      </c>
      <c r="E78" s="73">
        <v>39.953949279999996</v>
      </c>
      <c r="F78" s="73">
        <v>1.7786340600000001</v>
      </c>
      <c r="G78" s="163">
        <f t="shared" si="6"/>
        <v>267.06642606000003</v>
      </c>
      <c r="H78" s="65">
        <f t="shared" si="8"/>
        <v>225.33384272000001</v>
      </c>
      <c r="I78" s="164">
        <f t="shared" si="7"/>
        <v>3655.4647981600001</v>
      </c>
      <c r="J78" s="2"/>
      <c r="K78" s="2"/>
      <c r="L78" s="2"/>
      <c r="N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thickBot="1">
      <c r="A79" s="339" t="s">
        <v>53</v>
      </c>
      <c r="B79" s="340"/>
      <c r="C79" s="220" t="s">
        <v>52</v>
      </c>
      <c r="D79" s="74">
        <v>112.66692136</v>
      </c>
      <c r="E79" s="74">
        <v>19.976974639999998</v>
      </c>
      <c r="F79" s="74">
        <v>0.88429263999999996</v>
      </c>
      <c r="G79" s="169">
        <f t="shared" si="6"/>
        <v>133.52818864000002</v>
      </c>
      <c r="H79" s="122">
        <f t="shared" si="8"/>
        <v>112.66692136</v>
      </c>
      <c r="I79" s="170">
        <f t="shared" si="7"/>
        <v>1827.6721064000003</v>
      </c>
      <c r="J79" s="2"/>
      <c r="K79" s="2"/>
      <c r="L79" s="2"/>
      <c r="N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341" t="s">
        <v>54</v>
      </c>
      <c r="B80" s="342"/>
      <c r="C80" s="218" t="s">
        <v>47</v>
      </c>
      <c r="D80" s="265">
        <v>788.7</v>
      </c>
      <c r="E80" s="265">
        <v>195.81052708000001</v>
      </c>
      <c r="F80" s="266">
        <v>5.3258533999999997</v>
      </c>
      <c r="G80" s="167">
        <f>D80+E80+F80</f>
        <v>989.83638048000012</v>
      </c>
      <c r="H80" s="272">
        <f t="shared" si="8"/>
        <v>788.7</v>
      </c>
      <c r="I80" s="168">
        <f t="shared" si="7"/>
        <v>13455.436565760001</v>
      </c>
      <c r="J80" s="2"/>
      <c r="K80" s="2"/>
      <c r="L80" s="2"/>
      <c r="M80" s="2"/>
      <c r="N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337" t="s">
        <v>54</v>
      </c>
      <c r="B81" s="338"/>
      <c r="C81" s="219" t="s">
        <v>48</v>
      </c>
      <c r="D81" s="73">
        <v>657.25</v>
      </c>
      <c r="E81" s="73">
        <v>163.17208964</v>
      </c>
      <c r="F81" s="263">
        <v>4.45</v>
      </c>
      <c r="G81" s="163">
        <f t="shared" si="6"/>
        <v>824.87208964000001</v>
      </c>
      <c r="H81" s="65">
        <f t="shared" si="8"/>
        <v>657.25</v>
      </c>
      <c r="I81" s="164">
        <f t="shared" si="7"/>
        <v>11212.96507568</v>
      </c>
      <c r="J81" s="2"/>
      <c r="K81" s="2"/>
      <c r="L81" s="2"/>
      <c r="N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337" t="s">
        <v>54</v>
      </c>
      <c r="B82" s="338"/>
      <c r="C82" s="219" t="s">
        <v>49</v>
      </c>
      <c r="D82" s="73">
        <v>525.80241350000006</v>
      </c>
      <c r="E82" s="73">
        <v>130.54370097999998</v>
      </c>
      <c r="F82" s="263">
        <v>3.56</v>
      </c>
      <c r="G82" s="163">
        <f t="shared" si="6"/>
        <v>659.90611448000004</v>
      </c>
      <c r="H82" s="65">
        <f t="shared" si="8"/>
        <v>525.80241350000006</v>
      </c>
      <c r="I82" s="164">
        <f t="shared" si="7"/>
        <v>8970.4782007600006</v>
      </c>
      <c r="J82" s="2"/>
      <c r="K82" s="2"/>
      <c r="L82" s="2"/>
      <c r="N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337" t="s">
        <v>54</v>
      </c>
      <c r="B83" s="338"/>
      <c r="C83" s="219" t="s">
        <v>50</v>
      </c>
      <c r="D83" s="73">
        <v>394.35432231999999</v>
      </c>
      <c r="E83" s="73">
        <v>97.905263540000007</v>
      </c>
      <c r="F83" s="263">
        <v>2.6676998704999995</v>
      </c>
      <c r="G83" s="163">
        <f>D83+E83+F83</f>
        <v>494.92728573049999</v>
      </c>
      <c r="H83" s="65">
        <f t="shared" si="8"/>
        <v>394.35432231999999</v>
      </c>
      <c r="I83" s="164">
        <f t="shared" ref="I83" si="9">(G83*12)+(H83*2)</f>
        <v>6727.8360734059997</v>
      </c>
      <c r="J83" s="2"/>
      <c r="K83" s="2"/>
      <c r="L83" s="2"/>
      <c r="M83" s="2"/>
      <c r="N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337" t="s">
        <v>54</v>
      </c>
      <c r="B84" s="338"/>
      <c r="C84" s="219" t="s">
        <v>51</v>
      </c>
      <c r="D84" s="73">
        <v>262.89618236000001</v>
      </c>
      <c r="E84" s="73">
        <v>65.266826100000003</v>
      </c>
      <c r="F84" s="263">
        <v>1.7786340600000001</v>
      </c>
      <c r="G84" s="163">
        <f t="shared" ref="G84:G96" si="10">D84+E84+F84</f>
        <v>329.94164252000002</v>
      </c>
      <c r="H84" s="65">
        <f t="shared" si="8"/>
        <v>262.89618236000001</v>
      </c>
      <c r="I84" s="164">
        <f t="shared" ref="I84:I96" si="11">(G84*12)+(H84*2)</f>
        <v>4485.0920749600009</v>
      </c>
      <c r="J84" s="2"/>
      <c r="K84" s="2"/>
      <c r="L84" s="2"/>
      <c r="M84" s="2"/>
      <c r="N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thickBot="1">
      <c r="A85" s="339" t="s">
        <v>54</v>
      </c>
      <c r="B85" s="340"/>
      <c r="C85" s="220" t="s">
        <v>52</v>
      </c>
      <c r="D85" s="74">
        <v>131.44809118000001</v>
      </c>
      <c r="E85" s="74">
        <v>32.638437439999997</v>
      </c>
      <c r="F85" s="267">
        <v>0.88429263999999996</v>
      </c>
      <c r="G85" s="169">
        <f t="shared" si="10"/>
        <v>164.97082126000001</v>
      </c>
      <c r="H85" s="122">
        <f t="shared" si="8"/>
        <v>131.44809118000001</v>
      </c>
      <c r="I85" s="170">
        <f t="shared" si="11"/>
        <v>2242.5460374800005</v>
      </c>
      <c r="J85" s="2"/>
      <c r="K85" s="2"/>
      <c r="L85" s="2"/>
      <c r="M85" s="2"/>
      <c r="N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341" t="s">
        <v>55</v>
      </c>
      <c r="B86" s="342"/>
      <c r="C86" s="218" t="s">
        <v>47</v>
      </c>
      <c r="D86" s="265">
        <v>1185.4100000000001</v>
      </c>
      <c r="E86" s="265">
        <v>379.33139621999999</v>
      </c>
      <c r="F86" s="266">
        <v>5.3258533999999997</v>
      </c>
      <c r="G86" s="167">
        <f t="shared" si="10"/>
        <v>1570.06724962</v>
      </c>
      <c r="H86" s="272">
        <f t="shared" si="8"/>
        <v>1185.4100000000001</v>
      </c>
      <c r="I86" s="168">
        <f t="shared" si="11"/>
        <v>21211.626995439998</v>
      </c>
      <c r="J86" s="2"/>
      <c r="K86" s="2"/>
      <c r="L86" s="2"/>
      <c r="N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337" t="s">
        <v>55</v>
      </c>
      <c r="B87" s="338"/>
      <c r="C87" s="219" t="s">
        <v>48</v>
      </c>
      <c r="D87" s="73">
        <v>987.84</v>
      </c>
      <c r="E87" s="73">
        <v>316.11</v>
      </c>
      <c r="F87" s="263">
        <v>4.45</v>
      </c>
      <c r="G87" s="163">
        <f t="shared" si="10"/>
        <v>1308.4000000000001</v>
      </c>
      <c r="H87" s="65">
        <f t="shared" si="8"/>
        <v>987.84</v>
      </c>
      <c r="I87" s="164">
        <f t="shared" si="11"/>
        <v>17676.48</v>
      </c>
      <c r="J87" s="2"/>
      <c r="K87" s="2"/>
      <c r="L87" s="2"/>
      <c r="N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337" t="s">
        <v>55</v>
      </c>
      <c r="B88" s="338"/>
      <c r="C88" s="219" t="s">
        <v>49</v>
      </c>
      <c r="D88" s="73">
        <v>790.28</v>
      </c>
      <c r="E88" s="73">
        <v>252.88759748000001</v>
      </c>
      <c r="F88" s="263">
        <v>3.5572681200000003</v>
      </c>
      <c r="G88" s="163">
        <f t="shared" si="10"/>
        <v>1046.7248655999999</v>
      </c>
      <c r="H88" s="65">
        <f t="shared" si="8"/>
        <v>790.28</v>
      </c>
      <c r="I88" s="164">
        <f t="shared" si="11"/>
        <v>14141.258387199998</v>
      </c>
      <c r="J88" s="2"/>
      <c r="K88" s="2"/>
      <c r="L88" s="2"/>
      <c r="N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337" t="s">
        <v>55</v>
      </c>
      <c r="B89" s="338"/>
      <c r="C89" s="219" t="s">
        <v>50</v>
      </c>
      <c r="D89" s="73">
        <v>592.70719073999999</v>
      </c>
      <c r="E89" s="73">
        <v>189.67072250000001</v>
      </c>
      <c r="F89" s="263">
        <v>2.67</v>
      </c>
      <c r="G89" s="163">
        <f t="shared" si="10"/>
        <v>785.04791323999996</v>
      </c>
      <c r="H89" s="65">
        <f t="shared" si="8"/>
        <v>592.70719073999999</v>
      </c>
      <c r="I89" s="164">
        <f t="shared" si="11"/>
        <v>10605.98934036</v>
      </c>
      <c r="J89" s="2"/>
      <c r="K89" s="2"/>
      <c r="L89" s="2"/>
      <c r="N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337" t="s">
        <v>55</v>
      </c>
      <c r="B90" s="338"/>
      <c r="C90" s="219" t="s">
        <v>51</v>
      </c>
      <c r="D90" s="73">
        <v>395.14817594000004</v>
      </c>
      <c r="E90" s="73">
        <v>126.44379874000001</v>
      </c>
      <c r="F90" s="73">
        <v>1.7685852799999999</v>
      </c>
      <c r="G90" s="163">
        <f t="shared" si="10"/>
        <v>523.36055996000005</v>
      </c>
      <c r="H90" s="65">
        <f t="shared" si="8"/>
        <v>395.14817594000004</v>
      </c>
      <c r="I90" s="164">
        <f t="shared" si="11"/>
        <v>7070.6230714000003</v>
      </c>
      <c r="J90" s="2"/>
      <c r="K90" s="2"/>
      <c r="L90" s="2"/>
      <c r="N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thickBot="1">
      <c r="A91" s="339" t="s">
        <v>55</v>
      </c>
      <c r="B91" s="340"/>
      <c r="C91" s="220" t="s">
        <v>52</v>
      </c>
      <c r="D91" s="74">
        <v>197.58916113999999</v>
      </c>
      <c r="E91" s="74">
        <v>63.21687498</v>
      </c>
      <c r="F91" s="74">
        <v>0.88429263999999996</v>
      </c>
      <c r="G91" s="169">
        <f t="shared" si="10"/>
        <v>261.69032876</v>
      </c>
      <c r="H91" s="122">
        <f t="shared" si="8"/>
        <v>197.58916113999999</v>
      </c>
      <c r="I91" s="170">
        <f t="shared" si="11"/>
        <v>3535.4622673999997</v>
      </c>
      <c r="J91" s="2"/>
      <c r="K91" s="2"/>
      <c r="L91" s="2"/>
      <c r="N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341" t="s">
        <v>56</v>
      </c>
      <c r="B92" s="342"/>
      <c r="C92" s="218" t="s">
        <v>50</v>
      </c>
      <c r="D92" s="265">
        <v>270.44</v>
      </c>
      <c r="E92" s="265">
        <v>47.98</v>
      </c>
      <c r="F92" s="266">
        <v>2.67</v>
      </c>
      <c r="G92" s="167">
        <f t="shared" si="10"/>
        <v>321.09000000000003</v>
      </c>
      <c r="H92" s="272">
        <f t="shared" si="8"/>
        <v>270.44</v>
      </c>
      <c r="I92" s="168">
        <f t="shared" si="11"/>
        <v>4393.96</v>
      </c>
      <c r="J92" s="2"/>
      <c r="K92" s="2"/>
      <c r="L92" s="2"/>
      <c r="N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337" t="s">
        <v>57</v>
      </c>
      <c r="B93" s="338"/>
      <c r="C93" s="219" t="s">
        <v>50</v>
      </c>
      <c r="D93" s="73">
        <v>270.44</v>
      </c>
      <c r="E93" s="73">
        <v>47.98</v>
      </c>
      <c r="F93" s="263">
        <v>2.67</v>
      </c>
      <c r="G93" s="163">
        <f t="shared" si="10"/>
        <v>321.09000000000003</v>
      </c>
      <c r="H93" s="65">
        <f t="shared" si="8"/>
        <v>270.44</v>
      </c>
      <c r="I93" s="164">
        <f t="shared" si="11"/>
        <v>4393.96</v>
      </c>
      <c r="J93" s="2"/>
      <c r="K93" s="2"/>
      <c r="L93" s="2"/>
      <c r="N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337" t="s">
        <v>58</v>
      </c>
      <c r="B94" s="338"/>
      <c r="C94" s="219" t="s">
        <v>50</v>
      </c>
      <c r="D94" s="73">
        <v>270.44</v>
      </c>
      <c r="E94" s="73">
        <v>47.98</v>
      </c>
      <c r="F94" s="263">
        <v>2.67</v>
      </c>
      <c r="G94" s="163">
        <f t="shared" si="10"/>
        <v>321.09000000000003</v>
      </c>
      <c r="H94" s="65">
        <f t="shared" si="8"/>
        <v>270.44</v>
      </c>
      <c r="I94" s="164">
        <f t="shared" si="11"/>
        <v>4393.96</v>
      </c>
      <c r="J94" s="2"/>
      <c r="K94" s="2"/>
      <c r="L94" s="2"/>
      <c r="N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337" t="s">
        <v>59</v>
      </c>
      <c r="B95" s="338"/>
      <c r="C95" s="219" t="s">
        <v>50</v>
      </c>
      <c r="D95" s="73">
        <v>270.44</v>
      </c>
      <c r="E95" s="73">
        <v>47.98</v>
      </c>
      <c r="F95" s="263">
        <v>2.67</v>
      </c>
      <c r="G95" s="163">
        <f t="shared" si="10"/>
        <v>321.09000000000003</v>
      </c>
      <c r="H95" s="65">
        <f t="shared" si="8"/>
        <v>270.44</v>
      </c>
      <c r="I95" s="164">
        <f t="shared" si="11"/>
        <v>4393.96</v>
      </c>
      <c r="J95" s="2"/>
      <c r="K95" s="2"/>
      <c r="L95" s="2"/>
      <c r="N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thickBot="1">
      <c r="A96" s="339" t="s">
        <v>60</v>
      </c>
      <c r="B96" s="340"/>
      <c r="C96" s="220" t="s">
        <v>50</v>
      </c>
      <c r="D96" s="74">
        <v>270.44</v>
      </c>
      <c r="E96" s="74">
        <v>47.98</v>
      </c>
      <c r="F96" s="267">
        <v>2.67</v>
      </c>
      <c r="G96" s="169">
        <f t="shared" si="10"/>
        <v>321.09000000000003</v>
      </c>
      <c r="H96" s="122">
        <f t="shared" si="8"/>
        <v>270.44</v>
      </c>
      <c r="I96" s="170">
        <f t="shared" si="11"/>
        <v>4393.96</v>
      </c>
      <c r="J96" s="2"/>
      <c r="K96" s="2"/>
      <c r="L96" s="2"/>
      <c r="N96" s="2"/>
      <c r="T96" s="2"/>
      <c r="U96" s="2"/>
      <c r="V96" s="2"/>
      <c r="W96" s="2"/>
      <c r="X96" s="2"/>
      <c r="Y96" s="2"/>
      <c r="Z96" s="2"/>
      <c r="AA96" s="2"/>
    </row>
    <row r="97" spans="1:27">
      <c r="A97" s="18"/>
      <c r="C97" s="14"/>
      <c r="D97" s="2"/>
      <c r="E97" s="2"/>
      <c r="F97" s="2"/>
      <c r="G97" s="2"/>
      <c r="H97" s="2"/>
      <c r="I97" s="2"/>
      <c r="J97" s="2"/>
      <c r="N97" s="2"/>
      <c r="T97" s="2"/>
      <c r="U97" s="2"/>
      <c r="V97" s="2"/>
      <c r="W97" s="2"/>
      <c r="X97" s="2"/>
      <c r="Y97" s="2"/>
      <c r="Z97" s="2"/>
      <c r="AA97" s="2"/>
    </row>
    <row r="98" spans="1:27">
      <c r="A98" s="18"/>
      <c r="C98" s="14"/>
      <c r="D98" s="2"/>
      <c r="E98" s="2"/>
      <c r="F98" s="2"/>
      <c r="G98" s="2"/>
      <c r="H98" s="2"/>
      <c r="I98" s="2"/>
      <c r="J98" s="2"/>
      <c r="N98" s="2"/>
      <c r="T98" s="2"/>
      <c r="U98" s="2"/>
      <c r="V98" s="2"/>
      <c r="W98" s="2"/>
      <c r="X98" s="2"/>
      <c r="Y98" s="2"/>
      <c r="Z98" s="2"/>
      <c r="AA98" s="2"/>
    </row>
    <row r="99" spans="1:27">
      <c r="A99" s="18"/>
      <c r="D99" s="2"/>
      <c r="E99" s="2"/>
      <c r="F99" s="2"/>
      <c r="G99" s="2"/>
      <c r="H99" s="2"/>
      <c r="N99" s="2"/>
      <c r="T99" s="2"/>
      <c r="U99" s="2"/>
      <c r="V99" s="2"/>
      <c r="W99" s="2"/>
      <c r="X99" s="2"/>
      <c r="Y99" s="2"/>
      <c r="Z99" s="2"/>
      <c r="AA99" s="2"/>
    </row>
    <row r="100" spans="1:27" ht="18.75">
      <c r="A100" s="7" t="s">
        <v>61</v>
      </c>
      <c r="D100" s="2"/>
      <c r="E100" s="2"/>
      <c r="F100" s="2"/>
      <c r="G100" s="2"/>
      <c r="H100" s="2"/>
      <c r="I100" s="2"/>
      <c r="N100" s="2"/>
      <c r="T100" s="2"/>
      <c r="U100" s="2"/>
      <c r="V100" s="2"/>
      <c r="W100" s="2"/>
      <c r="X100" s="2"/>
      <c r="Y100" s="2"/>
      <c r="Z100" s="2"/>
      <c r="AA100" s="2"/>
    </row>
    <row r="101" spans="1:27" ht="18.75">
      <c r="A101" s="7"/>
      <c r="D101" s="2"/>
      <c r="E101" s="2"/>
      <c r="F101" s="2"/>
      <c r="G101" s="258"/>
      <c r="H101" s="2"/>
      <c r="I101" s="2"/>
      <c r="N101" s="2"/>
      <c r="T101" s="2"/>
      <c r="U101" s="2"/>
      <c r="V101" s="2"/>
      <c r="W101" s="2"/>
      <c r="X101" s="2"/>
      <c r="Y101" s="2"/>
      <c r="Z101" s="2"/>
      <c r="AA101" s="2"/>
    </row>
    <row r="102" spans="1:27">
      <c r="A102" s="18" t="s">
        <v>45</v>
      </c>
      <c r="D102" s="2"/>
      <c r="E102" s="2"/>
      <c r="F102" s="2"/>
      <c r="G102" s="2"/>
      <c r="H102" s="2"/>
      <c r="I102" s="2"/>
      <c r="N102" s="2"/>
      <c r="T102" s="2"/>
      <c r="U102" s="2"/>
      <c r="V102" s="2"/>
      <c r="W102" s="2"/>
      <c r="X102" s="2"/>
      <c r="Y102" s="2"/>
      <c r="Z102" s="2"/>
      <c r="AA102" s="2"/>
    </row>
    <row r="103" spans="1:27" ht="15.75" thickBot="1">
      <c r="A103" s="18"/>
      <c r="D103" s="2"/>
      <c r="E103" s="2"/>
      <c r="F103" s="2"/>
      <c r="G103" s="2"/>
      <c r="H103" s="2"/>
      <c r="I103" s="2"/>
      <c r="N103" s="2"/>
      <c r="T103" s="2"/>
      <c r="U103" s="2"/>
      <c r="V103" s="2"/>
      <c r="W103" s="2"/>
      <c r="X103" s="2"/>
      <c r="Y103" s="2"/>
      <c r="Z103" s="2"/>
      <c r="AA103" s="2"/>
    </row>
    <row r="104" spans="1:27">
      <c r="A104" s="385" t="s">
        <v>3</v>
      </c>
      <c r="B104" s="391"/>
      <c r="C104" s="391" t="s">
        <v>4</v>
      </c>
      <c r="D104" s="391" t="s">
        <v>5</v>
      </c>
      <c r="E104" s="343" t="s">
        <v>33</v>
      </c>
      <c r="F104" s="343" t="s">
        <v>34</v>
      </c>
      <c r="G104" s="343" t="s">
        <v>10</v>
      </c>
      <c r="H104" s="343" t="s">
        <v>12</v>
      </c>
      <c r="I104" s="374" t="s">
        <v>13</v>
      </c>
      <c r="K104" s="104"/>
      <c r="L104" s="104"/>
      <c r="M104" s="104"/>
      <c r="N104" s="104"/>
      <c r="O104" s="239"/>
      <c r="P104" s="104"/>
      <c r="Q104" s="104"/>
      <c r="R104" s="104"/>
      <c r="S104" s="104"/>
      <c r="T104" s="104"/>
      <c r="U104" s="104"/>
      <c r="V104" s="104"/>
      <c r="W104" s="2"/>
      <c r="X104" s="2"/>
      <c r="Y104" s="2"/>
      <c r="Z104" s="2"/>
      <c r="AA104" s="2"/>
    </row>
    <row r="105" spans="1:27">
      <c r="A105" s="383"/>
      <c r="B105" s="392"/>
      <c r="C105" s="392"/>
      <c r="D105" s="392"/>
      <c r="E105" s="344"/>
      <c r="F105" s="344"/>
      <c r="G105" s="344"/>
      <c r="H105" s="344"/>
      <c r="I105" s="376"/>
      <c r="K105" s="104"/>
      <c r="L105" s="104"/>
      <c r="M105" s="104"/>
      <c r="N105" s="104"/>
      <c r="O105" s="239"/>
      <c r="P105" s="104"/>
      <c r="Q105" s="104"/>
      <c r="R105" s="104"/>
      <c r="S105" s="104"/>
      <c r="T105" s="104"/>
      <c r="U105" s="104"/>
      <c r="V105" s="104"/>
      <c r="W105" s="2"/>
      <c r="X105" s="2"/>
      <c r="Y105" s="2"/>
      <c r="Z105" s="2"/>
      <c r="AA105" s="2"/>
    </row>
    <row r="106" spans="1:27" ht="15" customHeight="1" thickBot="1">
      <c r="A106" s="396"/>
      <c r="B106" s="393"/>
      <c r="C106" s="393"/>
      <c r="D106" s="393"/>
      <c r="E106" s="345"/>
      <c r="F106" s="345"/>
      <c r="G106" s="345"/>
      <c r="H106" s="345"/>
      <c r="I106" s="388"/>
      <c r="K106" s="104"/>
      <c r="L106" s="104"/>
      <c r="M106" s="104"/>
      <c r="N106" s="104"/>
      <c r="O106" s="239"/>
      <c r="P106" s="104"/>
      <c r="Q106" s="104"/>
      <c r="R106" s="104"/>
      <c r="S106" s="104"/>
      <c r="T106" s="104"/>
      <c r="U106" s="104"/>
      <c r="V106" s="104"/>
      <c r="W106" s="2"/>
      <c r="X106" s="2"/>
      <c r="Y106" s="2"/>
      <c r="Z106" s="2"/>
      <c r="AA106" s="2"/>
    </row>
    <row r="107" spans="1:27">
      <c r="A107" s="416" t="s">
        <v>62</v>
      </c>
      <c r="B107" s="417"/>
      <c r="C107" s="253" t="s">
        <v>63</v>
      </c>
      <c r="D107" s="249">
        <v>1051.5999999999999</v>
      </c>
      <c r="E107" s="249">
        <v>261.07735317999999</v>
      </c>
      <c r="F107" s="249">
        <v>7.11</v>
      </c>
      <c r="G107" s="273">
        <f>D107+E107+F107</f>
        <v>1319.7873531799999</v>
      </c>
      <c r="H107" s="264">
        <f>D107</f>
        <v>1051.5999999999999</v>
      </c>
      <c r="I107" s="274">
        <f>(G107*12)+(H107*2)</f>
        <v>17940.64823816</v>
      </c>
      <c r="J107" s="2"/>
      <c r="K107" s="104"/>
      <c r="L107" s="104"/>
      <c r="M107" s="104"/>
      <c r="N107" s="104"/>
      <c r="O107" s="239"/>
      <c r="P107" s="104"/>
      <c r="Q107" s="104"/>
      <c r="R107" s="104"/>
      <c r="S107" s="104"/>
      <c r="T107" s="104"/>
      <c r="U107" s="104"/>
      <c r="V107" s="104"/>
      <c r="W107" s="2"/>
      <c r="X107" s="2"/>
      <c r="Y107" s="2"/>
      <c r="Z107" s="2"/>
      <c r="AA107" s="2"/>
    </row>
    <row r="108" spans="1:27">
      <c r="A108" s="398" t="s">
        <v>64</v>
      </c>
      <c r="B108" s="399"/>
      <c r="C108" s="226" t="s">
        <v>65</v>
      </c>
      <c r="D108" s="73">
        <v>1018.74</v>
      </c>
      <c r="E108" s="73">
        <v>252.918685893125</v>
      </c>
      <c r="F108" s="73">
        <v>6.89</v>
      </c>
      <c r="G108" s="227">
        <f t="shared" ref="G108:G125" si="12">D108+E108+F108</f>
        <v>1278.5486858931251</v>
      </c>
      <c r="H108" s="263">
        <f t="shared" ref="H108:H125" si="13">D108</f>
        <v>1018.74</v>
      </c>
      <c r="I108" s="275">
        <f t="shared" ref="I108:I125" si="14">(G108*12)+(H108*2)</f>
        <v>17380.0642307175</v>
      </c>
      <c r="K108" s="104"/>
      <c r="L108" s="104"/>
      <c r="M108" s="104"/>
      <c r="N108" s="104"/>
      <c r="O108" s="239"/>
      <c r="P108" s="104"/>
      <c r="Q108" s="104"/>
      <c r="R108" s="104"/>
      <c r="S108" s="104"/>
      <c r="T108" s="104"/>
      <c r="U108" s="104"/>
      <c r="V108" s="104"/>
      <c r="W108" s="2"/>
      <c r="X108" s="2"/>
      <c r="Y108" s="2"/>
      <c r="Z108" s="2"/>
      <c r="AA108" s="2"/>
    </row>
    <row r="109" spans="1:27">
      <c r="A109" s="398" t="s">
        <v>66</v>
      </c>
      <c r="B109" s="399"/>
      <c r="C109" s="226" t="s">
        <v>67</v>
      </c>
      <c r="D109" s="73">
        <v>985.87010458125008</v>
      </c>
      <c r="E109" s="73">
        <v>244.76001860625001</v>
      </c>
      <c r="F109" s="73">
        <v>6.67</v>
      </c>
      <c r="G109" s="227">
        <f t="shared" si="12"/>
        <v>1237.3001231875</v>
      </c>
      <c r="H109" s="263">
        <f t="shared" si="13"/>
        <v>985.87010458125008</v>
      </c>
      <c r="I109" s="275">
        <f t="shared" si="14"/>
        <v>16819.3416874125</v>
      </c>
      <c r="K109" s="104"/>
      <c r="L109" s="104"/>
      <c r="M109" s="104"/>
      <c r="N109" s="104"/>
      <c r="O109" s="239"/>
      <c r="P109" s="104"/>
      <c r="Q109" s="104"/>
      <c r="R109" s="104"/>
      <c r="S109" s="104"/>
      <c r="T109" s="104"/>
      <c r="U109" s="104"/>
      <c r="V109" s="104"/>
      <c r="W109" s="2"/>
      <c r="X109" s="2"/>
      <c r="Y109" s="2"/>
      <c r="Z109" s="2"/>
      <c r="AA109" s="2"/>
    </row>
    <row r="110" spans="1:27">
      <c r="A110" s="398" t="s">
        <v>68</v>
      </c>
      <c r="B110" s="399"/>
      <c r="C110" s="226" t="s">
        <v>69</v>
      </c>
      <c r="D110" s="73">
        <v>920.14543094250007</v>
      </c>
      <c r="E110" s="73">
        <v>228.45</v>
      </c>
      <c r="F110" s="73">
        <v>6.2164265275000004</v>
      </c>
      <c r="G110" s="227">
        <f t="shared" si="12"/>
        <v>1154.8118574700002</v>
      </c>
      <c r="H110" s="263">
        <f t="shared" si="13"/>
        <v>920.14543094250007</v>
      </c>
      <c r="I110" s="275">
        <f t="shared" si="14"/>
        <v>15698.033151525002</v>
      </c>
      <c r="K110" s="104"/>
      <c r="L110" s="104"/>
      <c r="M110" s="104"/>
      <c r="N110" s="104"/>
      <c r="O110" s="239"/>
      <c r="P110" s="104"/>
      <c r="Q110" s="104"/>
      <c r="R110" s="104"/>
      <c r="S110" s="104"/>
      <c r="T110" s="104"/>
      <c r="U110" s="104"/>
      <c r="V110" s="104"/>
      <c r="W110" s="2"/>
      <c r="X110" s="2"/>
      <c r="Y110" s="2"/>
      <c r="Z110" s="2"/>
      <c r="AA110" s="2"/>
    </row>
    <row r="111" spans="1:27">
      <c r="A111" s="398" t="s">
        <v>70</v>
      </c>
      <c r="B111" s="399"/>
      <c r="C111" s="226" t="s">
        <v>71</v>
      </c>
      <c r="D111" s="73">
        <v>854.43</v>
      </c>
      <c r="E111" s="73">
        <v>212.12534945875001</v>
      </c>
      <c r="F111" s="73">
        <v>5.78</v>
      </c>
      <c r="G111" s="227">
        <f t="shared" si="12"/>
        <v>1072.33534945875</v>
      </c>
      <c r="H111" s="263">
        <f t="shared" si="13"/>
        <v>854.43</v>
      </c>
      <c r="I111" s="275">
        <f t="shared" si="14"/>
        <v>14576.884193505</v>
      </c>
      <c r="K111" s="104"/>
      <c r="L111" s="104"/>
      <c r="M111" s="104"/>
      <c r="N111" s="104"/>
      <c r="O111" s="239"/>
      <c r="P111" s="104"/>
      <c r="Q111" s="104"/>
      <c r="R111" s="104"/>
      <c r="S111" s="104"/>
      <c r="T111" s="104"/>
      <c r="U111" s="104"/>
      <c r="V111" s="104"/>
      <c r="W111" s="2"/>
      <c r="X111" s="2"/>
      <c r="Y111" s="2"/>
      <c r="Z111" s="2"/>
      <c r="AA111" s="2"/>
    </row>
    <row r="112" spans="1:27">
      <c r="A112" s="398" t="s">
        <v>72</v>
      </c>
      <c r="B112" s="399"/>
      <c r="C112" s="226" t="s">
        <v>73</v>
      </c>
      <c r="D112" s="73">
        <v>821.55842048437501</v>
      </c>
      <c r="E112" s="73">
        <v>203.96668217187499</v>
      </c>
      <c r="F112" s="73">
        <v>5.5503808281250002</v>
      </c>
      <c r="G112" s="227">
        <f t="shared" si="12"/>
        <v>1031.0754834843751</v>
      </c>
      <c r="H112" s="263">
        <f t="shared" si="13"/>
        <v>821.55842048437501</v>
      </c>
      <c r="I112" s="275">
        <f t="shared" si="14"/>
        <v>14016.022642781252</v>
      </c>
      <c r="K112" s="104"/>
      <c r="L112" s="104"/>
      <c r="M112" s="104"/>
      <c r="N112" s="104"/>
      <c r="O112" s="239"/>
      <c r="P112" s="104"/>
      <c r="Q112" s="104"/>
      <c r="R112" s="104"/>
      <c r="S112" s="104"/>
      <c r="T112" s="104"/>
      <c r="U112" s="104"/>
      <c r="V112" s="104"/>
      <c r="W112" s="2"/>
      <c r="X112" s="2"/>
      <c r="Y112" s="2"/>
      <c r="Z112" s="2"/>
      <c r="AA112" s="2"/>
    </row>
    <row r="113" spans="1:27">
      <c r="A113" s="398" t="s">
        <v>74</v>
      </c>
      <c r="B113" s="399"/>
      <c r="C113" s="226" t="s">
        <v>75</v>
      </c>
      <c r="D113" s="73">
        <v>788.7</v>
      </c>
      <c r="E113" s="73">
        <v>195.80801488500001</v>
      </c>
      <c r="F113" s="73">
        <v>5.3283655950000002</v>
      </c>
      <c r="G113" s="227">
        <f t="shared" si="12"/>
        <v>989.83638048000012</v>
      </c>
      <c r="H113" s="263">
        <f t="shared" si="13"/>
        <v>788.7</v>
      </c>
      <c r="I113" s="275">
        <f t="shared" si="14"/>
        <v>13455.436565760001</v>
      </c>
      <c r="K113" s="104"/>
      <c r="L113" s="104"/>
      <c r="M113" s="104"/>
      <c r="N113" s="104"/>
      <c r="O113" s="239"/>
      <c r="P113" s="104"/>
      <c r="Q113" s="104"/>
      <c r="R113" s="104"/>
      <c r="S113" s="104"/>
      <c r="T113" s="104"/>
      <c r="U113" s="104"/>
      <c r="V113" s="104"/>
      <c r="W113" s="2"/>
      <c r="X113" s="2"/>
      <c r="Y113" s="2"/>
      <c r="Z113" s="2"/>
      <c r="AA113" s="2"/>
    </row>
    <row r="114" spans="1:27">
      <c r="A114" s="398" t="s">
        <v>76</v>
      </c>
      <c r="B114" s="399"/>
      <c r="C114" s="226" t="s">
        <v>77</v>
      </c>
      <c r="D114" s="73">
        <v>722.97</v>
      </c>
      <c r="E114" s="73">
        <v>179.49068031125</v>
      </c>
      <c r="F114" s="73">
        <v>4.8899999999999997</v>
      </c>
      <c r="G114" s="227">
        <f t="shared" si="12"/>
        <v>907.35068031125002</v>
      </c>
      <c r="H114" s="263">
        <f t="shared" si="13"/>
        <v>722.97</v>
      </c>
      <c r="I114" s="275">
        <f t="shared" si="14"/>
        <v>12334.148163735001</v>
      </c>
      <c r="K114" s="104"/>
      <c r="L114" s="104"/>
      <c r="M114" s="104"/>
      <c r="N114" s="104"/>
      <c r="O114" s="239"/>
      <c r="P114" s="104"/>
      <c r="Q114" s="104"/>
      <c r="R114" s="104"/>
      <c r="S114" s="104"/>
      <c r="T114" s="104"/>
      <c r="U114" s="104"/>
      <c r="V114" s="104"/>
      <c r="W114" s="2"/>
      <c r="X114" s="2"/>
      <c r="Y114" s="2"/>
      <c r="Z114" s="2"/>
      <c r="AA114" s="2"/>
    </row>
    <row r="115" spans="1:27">
      <c r="A115" s="398" t="s">
        <v>78</v>
      </c>
      <c r="B115" s="399"/>
      <c r="C115" s="226" t="s">
        <v>79</v>
      </c>
      <c r="D115" s="73">
        <v>690.11</v>
      </c>
      <c r="E115" s="73">
        <v>171.33201302437502</v>
      </c>
      <c r="F115" s="73">
        <v>4.67</v>
      </c>
      <c r="G115" s="227">
        <f t="shared" si="12"/>
        <v>866.11201302437496</v>
      </c>
      <c r="H115" s="263">
        <f t="shared" si="13"/>
        <v>690.11</v>
      </c>
      <c r="I115" s="275">
        <f t="shared" si="14"/>
        <v>11773.564156292499</v>
      </c>
      <c r="K115" s="104"/>
      <c r="L115" s="104"/>
      <c r="M115" s="104"/>
      <c r="N115" s="104"/>
      <c r="O115" s="239"/>
      <c r="P115" s="104"/>
      <c r="Q115" s="104"/>
      <c r="R115" s="104"/>
      <c r="S115" s="104"/>
      <c r="T115" s="104"/>
      <c r="U115" s="104"/>
      <c r="V115" s="104"/>
      <c r="W115" s="2"/>
      <c r="X115" s="2"/>
      <c r="Y115" s="2"/>
      <c r="Z115" s="2"/>
      <c r="AA115" s="2"/>
    </row>
    <row r="116" spans="1:27">
      <c r="A116" s="398" t="s">
        <v>80</v>
      </c>
      <c r="B116" s="399"/>
      <c r="C116" s="226" t="s">
        <v>81</v>
      </c>
      <c r="D116" s="73">
        <v>657.25</v>
      </c>
      <c r="E116" s="73">
        <v>163.1733457375</v>
      </c>
      <c r="F116" s="73">
        <v>4.4403046625</v>
      </c>
      <c r="G116" s="227">
        <f t="shared" si="12"/>
        <v>824.86365039999998</v>
      </c>
      <c r="H116" s="263">
        <f t="shared" si="13"/>
        <v>657.25</v>
      </c>
      <c r="I116" s="275">
        <f t="shared" si="14"/>
        <v>11212.863804799999</v>
      </c>
      <c r="K116" s="104"/>
      <c r="L116" s="104"/>
      <c r="M116" s="104"/>
      <c r="N116" s="104"/>
      <c r="O116" s="239"/>
      <c r="P116" s="104"/>
      <c r="Q116" s="104"/>
      <c r="R116" s="104"/>
      <c r="S116" s="104"/>
      <c r="T116" s="104"/>
      <c r="U116" s="104"/>
      <c r="V116" s="104"/>
      <c r="W116" s="2"/>
      <c r="X116" s="2"/>
      <c r="Y116" s="2"/>
      <c r="Z116" s="2"/>
      <c r="AA116" s="2"/>
    </row>
    <row r="117" spans="1:27">
      <c r="A117" s="398" t="s">
        <v>82</v>
      </c>
      <c r="B117" s="399"/>
      <c r="C117" s="226" t="s">
        <v>83</v>
      </c>
      <c r="D117" s="73">
        <v>591.53</v>
      </c>
      <c r="E117" s="73">
        <v>146.85601116375</v>
      </c>
      <c r="F117" s="73">
        <v>3.9962741962500004</v>
      </c>
      <c r="G117" s="227">
        <f t="shared" si="12"/>
        <v>742.38228536000008</v>
      </c>
      <c r="H117" s="263">
        <f t="shared" si="13"/>
        <v>591.53</v>
      </c>
      <c r="I117" s="275">
        <f t="shared" si="14"/>
        <v>10091.647424320001</v>
      </c>
      <c r="K117" s="104"/>
      <c r="L117" s="104"/>
      <c r="M117" s="104"/>
      <c r="N117" s="104"/>
      <c r="O117" s="239"/>
      <c r="P117" s="104"/>
      <c r="Q117" s="104"/>
      <c r="R117" s="104"/>
      <c r="S117" s="104"/>
      <c r="T117" s="104"/>
      <c r="U117" s="104"/>
      <c r="V117" s="104"/>
      <c r="W117" s="2"/>
      <c r="X117" s="2"/>
      <c r="Y117" s="2"/>
      <c r="Z117" s="2"/>
      <c r="AA117" s="2"/>
    </row>
    <row r="118" spans="1:27">
      <c r="A118" s="398" t="s">
        <v>84</v>
      </c>
      <c r="B118" s="399"/>
      <c r="C118" s="226" t="s">
        <v>85</v>
      </c>
      <c r="D118" s="73">
        <v>558.6597259293751</v>
      </c>
      <c r="E118" s="73">
        <v>138.69734387687501</v>
      </c>
      <c r="F118" s="73">
        <v>3.78</v>
      </c>
      <c r="G118" s="227">
        <f t="shared" si="12"/>
        <v>701.13706980625011</v>
      </c>
      <c r="H118" s="263">
        <f t="shared" si="13"/>
        <v>558.6597259293751</v>
      </c>
      <c r="I118" s="275">
        <f t="shared" si="14"/>
        <v>9530.9642895337511</v>
      </c>
      <c r="K118" s="104"/>
      <c r="L118" s="104"/>
      <c r="M118" s="104"/>
      <c r="N118" s="104"/>
      <c r="O118" s="239"/>
      <c r="P118" s="104"/>
      <c r="Q118" s="104"/>
      <c r="R118" s="104"/>
      <c r="S118" s="104"/>
      <c r="T118" s="104"/>
      <c r="U118" s="104"/>
      <c r="V118" s="104"/>
      <c r="W118" s="2"/>
      <c r="X118" s="2"/>
      <c r="Y118" s="2"/>
      <c r="Z118" s="2"/>
      <c r="AA118" s="2"/>
    </row>
    <row r="119" spans="1:27">
      <c r="A119" s="398" t="s">
        <v>86</v>
      </c>
      <c r="B119" s="399"/>
      <c r="C119" s="226" t="s">
        <v>87</v>
      </c>
      <c r="D119" s="73">
        <v>525.79738911000004</v>
      </c>
      <c r="E119" s="73">
        <v>130.53867658999999</v>
      </c>
      <c r="F119" s="73">
        <v>3.56</v>
      </c>
      <c r="G119" s="227">
        <f t="shared" si="12"/>
        <v>659.89606570000001</v>
      </c>
      <c r="H119" s="263">
        <f t="shared" si="13"/>
        <v>525.79738911000004</v>
      </c>
      <c r="I119" s="275">
        <f t="shared" si="14"/>
        <v>8970.3475666199993</v>
      </c>
      <c r="K119" s="104"/>
      <c r="L119" s="104"/>
      <c r="M119" s="104"/>
      <c r="N119" s="104"/>
      <c r="O119" s="239"/>
      <c r="P119" s="104"/>
      <c r="Q119" s="104"/>
      <c r="R119" s="104"/>
      <c r="S119" s="104"/>
      <c r="T119" s="104"/>
      <c r="U119" s="104"/>
      <c r="V119" s="104"/>
      <c r="W119" s="2"/>
      <c r="X119" s="2"/>
      <c r="Y119" s="2"/>
      <c r="Z119" s="2"/>
      <c r="AA119" s="2"/>
    </row>
    <row r="120" spans="1:27">
      <c r="A120" s="398" t="s">
        <v>88</v>
      </c>
      <c r="B120" s="399"/>
      <c r="C120" s="226" t="s">
        <v>89</v>
      </c>
      <c r="D120" s="73">
        <v>460.07271547125004</v>
      </c>
      <c r="E120" s="73">
        <v>114.22134201625001</v>
      </c>
      <c r="F120" s="73">
        <v>3.1082132637500002</v>
      </c>
      <c r="G120" s="227">
        <f t="shared" si="12"/>
        <v>577.40227075125006</v>
      </c>
      <c r="H120" s="263">
        <f t="shared" si="13"/>
        <v>460.07271547125004</v>
      </c>
      <c r="I120" s="275">
        <f t="shared" si="14"/>
        <v>7848.972679957501</v>
      </c>
      <c r="K120" s="104"/>
      <c r="L120" s="104"/>
      <c r="M120" s="104"/>
      <c r="N120" s="104"/>
      <c r="O120" s="239"/>
      <c r="P120" s="104"/>
      <c r="Q120" s="104"/>
      <c r="R120" s="104"/>
      <c r="S120" s="104"/>
      <c r="T120" s="104"/>
      <c r="U120" s="104"/>
      <c r="V120" s="104"/>
      <c r="W120" s="2"/>
      <c r="X120" s="2"/>
      <c r="Y120" s="2"/>
      <c r="Z120" s="2"/>
      <c r="AA120" s="2"/>
    </row>
    <row r="121" spans="1:27">
      <c r="A121" s="398" t="s">
        <v>90</v>
      </c>
      <c r="B121" s="399"/>
      <c r="C121" s="226" t="s">
        <v>91</v>
      </c>
      <c r="D121" s="73">
        <v>427.21037865187503</v>
      </c>
      <c r="E121" s="73">
        <v>106.062674729375</v>
      </c>
      <c r="F121" s="73">
        <v>2.8861980306249997</v>
      </c>
      <c r="G121" s="227">
        <f t="shared" si="12"/>
        <v>536.15925141187506</v>
      </c>
      <c r="H121" s="263">
        <f t="shared" si="13"/>
        <v>427.21037865187503</v>
      </c>
      <c r="I121" s="275">
        <f t="shared" si="14"/>
        <v>7288.3317742462505</v>
      </c>
      <c r="K121" s="104"/>
      <c r="L121" s="104"/>
      <c r="M121" s="104"/>
      <c r="N121" s="104"/>
      <c r="O121" s="239"/>
      <c r="P121" s="104"/>
      <c r="Q121" s="104"/>
      <c r="R121" s="104"/>
      <c r="S121" s="104"/>
      <c r="T121" s="104"/>
      <c r="U121" s="104"/>
      <c r="V121" s="104"/>
      <c r="W121" s="2"/>
      <c r="X121" s="2"/>
      <c r="Y121" s="2"/>
      <c r="Z121" s="2"/>
      <c r="AA121" s="2"/>
    </row>
    <row r="122" spans="1:27">
      <c r="A122" s="398" t="s">
        <v>92</v>
      </c>
      <c r="B122" s="399"/>
      <c r="C122" s="226" t="s">
        <v>93</v>
      </c>
      <c r="D122" s="73">
        <v>394.35432231999999</v>
      </c>
      <c r="E122" s="73">
        <v>97.91</v>
      </c>
      <c r="F122" s="73">
        <v>2.67</v>
      </c>
      <c r="G122" s="227">
        <f t="shared" si="12"/>
        <v>494.93432232000004</v>
      </c>
      <c r="H122" s="263">
        <f t="shared" si="13"/>
        <v>394.35432231999999</v>
      </c>
      <c r="I122" s="275">
        <f t="shared" si="14"/>
        <v>6727.9205124800001</v>
      </c>
      <c r="K122" s="104"/>
      <c r="L122" s="104"/>
      <c r="M122" s="104"/>
      <c r="N122" s="104"/>
      <c r="O122" s="239"/>
      <c r="P122" s="104"/>
      <c r="Q122" s="104"/>
      <c r="R122" s="104"/>
      <c r="S122" s="104"/>
      <c r="T122" s="104"/>
      <c r="U122" s="104"/>
      <c r="V122" s="104"/>
      <c r="W122" s="2"/>
      <c r="X122" s="2"/>
      <c r="Y122" s="2"/>
      <c r="Z122" s="2"/>
      <c r="AA122" s="2"/>
    </row>
    <row r="123" spans="1:27">
      <c r="A123" s="398" t="s">
        <v>94</v>
      </c>
      <c r="B123" s="399"/>
      <c r="C123" s="226" t="s">
        <v>95</v>
      </c>
      <c r="D123" s="73">
        <v>328.63</v>
      </c>
      <c r="E123" s="73">
        <v>81.58667286875</v>
      </c>
      <c r="F123" s="73">
        <v>2.22015233125</v>
      </c>
      <c r="G123" s="227">
        <f t="shared" si="12"/>
        <v>412.43682519999999</v>
      </c>
      <c r="H123" s="263">
        <f t="shared" si="13"/>
        <v>328.63</v>
      </c>
      <c r="I123" s="275">
        <f t="shared" si="14"/>
        <v>5606.5019024000003</v>
      </c>
      <c r="K123" s="104"/>
      <c r="L123" s="104"/>
      <c r="M123" s="104"/>
      <c r="N123" s="104"/>
      <c r="O123" s="239"/>
      <c r="P123" s="104"/>
      <c r="Q123" s="104"/>
      <c r="R123" s="104"/>
      <c r="S123" s="104"/>
      <c r="T123" s="104"/>
      <c r="U123" s="104"/>
      <c r="V123" s="104"/>
      <c r="W123" s="2"/>
      <c r="X123" s="2"/>
      <c r="Y123" s="2"/>
      <c r="Z123" s="2"/>
      <c r="AA123" s="2"/>
    </row>
    <row r="124" spans="1:27">
      <c r="A124" s="398" t="s">
        <v>96</v>
      </c>
      <c r="B124" s="399"/>
      <c r="C124" s="226" t="s">
        <v>97</v>
      </c>
      <c r="D124" s="73">
        <v>295.76103137437502</v>
      </c>
      <c r="E124" s="73">
        <v>73.428005581874999</v>
      </c>
      <c r="F124" s="73">
        <v>1.9981370981250002</v>
      </c>
      <c r="G124" s="227">
        <f t="shared" si="12"/>
        <v>371.18717405437502</v>
      </c>
      <c r="H124" s="263">
        <f t="shared" si="13"/>
        <v>295.76103137437502</v>
      </c>
      <c r="I124" s="275">
        <f t="shared" si="14"/>
        <v>5045.7681514012502</v>
      </c>
      <c r="K124" s="104"/>
      <c r="L124" s="104"/>
      <c r="M124" s="104"/>
      <c r="N124" s="104"/>
      <c r="O124" s="239"/>
      <c r="P124" s="104"/>
      <c r="Q124" s="104"/>
      <c r="R124" s="104"/>
      <c r="S124" s="104"/>
      <c r="T124" s="104"/>
      <c r="U124" s="104"/>
      <c r="V124" s="104"/>
      <c r="W124" s="2"/>
      <c r="X124" s="2"/>
      <c r="Y124" s="2"/>
      <c r="Z124" s="2"/>
      <c r="AA124" s="2"/>
    </row>
    <row r="125" spans="1:27" ht="15.75" thickBot="1">
      <c r="A125" s="418" t="s">
        <v>98</v>
      </c>
      <c r="B125" s="419"/>
      <c r="C125" s="254" t="s">
        <v>99</v>
      </c>
      <c r="D125" s="74">
        <v>262.89869455500002</v>
      </c>
      <c r="E125" s="74">
        <v>65.269338294999997</v>
      </c>
      <c r="F125" s="74">
        <v>1.7761218650000001</v>
      </c>
      <c r="G125" s="276">
        <f t="shared" si="12"/>
        <v>329.94415471500002</v>
      </c>
      <c r="H125" s="267">
        <f t="shared" si="13"/>
        <v>262.89869455500002</v>
      </c>
      <c r="I125" s="277">
        <f t="shared" si="14"/>
        <v>4485.1272456900006</v>
      </c>
      <c r="K125" s="104"/>
      <c r="L125" s="104"/>
      <c r="M125" s="104"/>
      <c r="N125" s="104"/>
      <c r="O125" s="239"/>
      <c r="P125" s="104"/>
      <c r="Q125" s="104"/>
      <c r="R125" s="104"/>
      <c r="S125" s="104"/>
      <c r="T125" s="104"/>
      <c r="U125" s="104"/>
      <c r="V125" s="104"/>
      <c r="W125" s="2"/>
      <c r="X125" s="2"/>
      <c r="Y125" s="2"/>
      <c r="Z125" s="2"/>
      <c r="AA125" s="2"/>
    </row>
    <row r="126" spans="1:27">
      <c r="A126" s="18"/>
      <c r="D126" s="2"/>
      <c r="E126" s="2"/>
      <c r="F126" s="2"/>
      <c r="G126" s="2"/>
      <c r="H126" s="2"/>
      <c r="K126" s="104"/>
      <c r="L126" s="104"/>
      <c r="M126" s="104"/>
      <c r="N126" s="104"/>
      <c r="O126" s="239"/>
      <c r="P126" s="104"/>
      <c r="Q126" s="104"/>
      <c r="R126" s="104"/>
      <c r="S126" s="104"/>
      <c r="T126" s="104"/>
      <c r="U126" s="104"/>
      <c r="V126" s="104"/>
      <c r="W126" s="2"/>
      <c r="X126" s="2"/>
      <c r="Y126" s="2"/>
      <c r="Z126" s="2"/>
      <c r="AA126" s="2"/>
    </row>
    <row r="127" spans="1:27">
      <c r="A127" s="18"/>
      <c r="D127" s="2"/>
      <c r="E127" s="2"/>
      <c r="F127" s="2"/>
      <c r="G127" s="2"/>
      <c r="H127" s="2"/>
      <c r="K127" s="104"/>
      <c r="L127" s="104"/>
      <c r="M127" s="104"/>
      <c r="N127" s="104"/>
      <c r="O127" s="239"/>
      <c r="P127" s="104"/>
      <c r="Q127" s="104"/>
      <c r="R127" s="104"/>
      <c r="S127" s="104"/>
      <c r="T127" s="104"/>
      <c r="U127" s="104"/>
      <c r="V127" s="104"/>
      <c r="W127" s="2"/>
      <c r="X127" s="2"/>
      <c r="Y127" s="2"/>
      <c r="Z127" s="2"/>
      <c r="AA127" s="2"/>
    </row>
    <row r="128" spans="1:27">
      <c r="A128" s="18"/>
      <c r="D128" s="2"/>
      <c r="E128" s="2"/>
      <c r="F128" s="2"/>
      <c r="G128" s="2"/>
      <c r="H128" s="2"/>
      <c r="K128" s="104"/>
      <c r="L128" s="104"/>
      <c r="M128" s="104"/>
      <c r="N128" s="104"/>
      <c r="O128" s="239"/>
      <c r="P128" s="104"/>
      <c r="Q128" s="104"/>
      <c r="R128" s="104"/>
      <c r="S128" s="104"/>
      <c r="T128" s="104"/>
      <c r="U128" s="104"/>
      <c r="V128" s="104"/>
      <c r="W128" s="2"/>
      <c r="X128" s="2"/>
      <c r="Y128" s="2"/>
      <c r="Z128" s="2"/>
      <c r="AA128" s="2"/>
    </row>
    <row r="129" spans="1:27" ht="18.75">
      <c r="A129" s="7" t="s">
        <v>100</v>
      </c>
      <c r="B129" s="7"/>
      <c r="C129" s="7"/>
      <c r="D129" s="7"/>
      <c r="E129" s="7"/>
      <c r="F129" s="7"/>
      <c r="G129" s="2"/>
      <c r="H129" s="2"/>
      <c r="I129" s="2"/>
      <c r="K129" s="104"/>
      <c r="L129" s="104"/>
      <c r="M129" s="104"/>
      <c r="N129" s="104"/>
      <c r="O129" s="239"/>
      <c r="P129" s="104"/>
      <c r="Q129" s="104"/>
      <c r="R129" s="104"/>
      <c r="S129" s="104"/>
      <c r="T129" s="104"/>
      <c r="U129" s="104"/>
      <c r="V129" s="104"/>
      <c r="W129" s="2"/>
      <c r="X129" s="2"/>
      <c r="Y129" s="2"/>
      <c r="Z129" s="2"/>
      <c r="AA129" s="2"/>
    </row>
    <row r="130" spans="1:27" ht="18.75">
      <c r="A130" s="7"/>
      <c r="B130" s="7"/>
      <c r="C130" s="7"/>
      <c r="D130" s="76"/>
      <c r="E130" s="76"/>
      <c r="F130" s="76"/>
      <c r="G130" s="76"/>
      <c r="H130" s="2"/>
      <c r="K130" s="104"/>
      <c r="L130" s="104"/>
      <c r="M130" s="104"/>
      <c r="N130" s="104"/>
      <c r="O130" s="239"/>
      <c r="P130" s="104"/>
      <c r="Q130" s="104"/>
      <c r="R130" s="104"/>
      <c r="S130" s="104"/>
      <c r="T130" s="104"/>
      <c r="U130" s="104"/>
      <c r="V130" s="104"/>
      <c r="W130" s="2"/>
      <c r="X130" s="2"/>
      <c r="Y130" s="2"/>
      <c r="Z130" s="2"/>
      <c r="AA130" s="2"/>
    </row>
    <row r="131" spans="1:27">
      <c r="A131" s="18" t="s">
        <v>101</v>
      </c>
      <c r="G131" s="258"/>
      <c r="K131" s="104"/>
      <c r="L131" s="104"/>
      <c r="M131" s="104"/>
      <c r="N131" s="104"/>
      <c r="O131" s="239"/>
      <c r="P131" s="104"/>
      <c r="Q131" s="104"/>
      <c r="R131" s="104"/>
      <c r="S131" s="104"/>
      <c r="T131" s="104"/>
      <c r="U131" s="104"/>
      <c r="V131" s="104"/>
      <c r="W131" s="2"/>
      <c r="X131" s="2"/>
      <c r="Y131" s="2"/>
      <c r="Z131" s="2"/>
      <c r="AA131" s="2"/>
    </row>
    <row r="132" spans="1:27" ht="19.5" thickBot="1">
      <c r="A132" s="7"/>
      <c r="B132" s="7"/>
      <c r="C132" s="7"/>
      <c r="D132" s="76"/>
      <c r="E132" s="76"/>
      <c r="F132" s="76"/>
      <c r="G132" s="76"/>
      <c r="K132" s="104"/>
      <c r="L132" s="104"/>
      <c r="M132" s="104"/>
      <c r="N132" s="104"/>
      <c r="O132" s="239"/>
      <c r="P132" s="104"/>
      <c r="Q132" s="104"/>
      <c r="R132" s="104"/>
      <c r="S132" s="104"/>
      <c r="T132" s="104"/>
      <c r="U132" s="104"/>
      <c r="V132" s="104"/>
      <c r="W132" s="2"/>
      <c r="X132" s="2"/>
      <c r="Y132" s="2"/>
      <c r="Z132" s="2"/>
      <c r="AA132" s="2"/>
    </row>
    <row r="133" spans="1:27" ht="15" customHeight="1">
      <c r="A133" s="369" t="s">
        <v>102</v>
      </c>
      <c r="B133" s="382"/>
      <c r="C133" s="391" t="s">
        <v>103</v>
      </c>
      <c r="D133" s="391" t="s">
        <v>5</v>
      </c>
      <c r="E133" s="373" t="s">
        <v>33</v>
      </c>
      <c r="F133" s="343" t="s">
        <v>34</v>
      </c>
      <c r="G133" s="343" t="s">
        <v>10</v>
      </c>
      <c r="H133" s="343" t="s">
        <v>12</v>
      </c>
      <c r="I133" s="374" t="s">
        <v>13</v>
      </c>
      <c r="K133" s="104"/>
      <c r="L133" s="104"/>
      <c r="M133" s="104"/>
      <c r="N133" s="104"/>
      <c r="O133" s="239"/>
      <c r="P133" s="104"/>
      <c r="Q133" s="104"/>
      <c r="R133" s="104"/>
      <c r="S133" s="104"/>
      <c r="T133" s="104"/>
      <c r="U133" s="104"/>
      <c r="V133" s="104"/>
      <c r="W133" s="2"/>
      <c r="X133" s="2"/>
      <c r="Y133" s="2"/>
      <c r="Z133" s="2"/>
      <c r="AA133" s="2"/>
    </row>
    <row r="134" spans="1:27">
      <c r="A134" s="383"/>
      <c r="B134" s="384"/>
      <c r="C134" s="392"/>
      <c r="D134" s="392"/>
      <c r="E134" s="394"/>
      <c r="F134" s="344"/>
      <c r="G134" s="344"/>
      <c r="H134" s="344"/>
      <c r="I134" s="376"/>
      <c r="K134" s="104"/>
      <c r="L134" s="104"/>
      <c r="M134" s="104"/>
      <c r="N134" s="104"/>
      <c r="O134" s="239"/>
      <c r="P134" s="104"/>
      <c r="Q134" s="104"/>
      <c r="R134" s="104"/>
      <c r="S134" s="104"/>
      <c r="T134" s="104"/>
      <c r="U134" s="104"/>
      <c r="V134" s="104"/>
      <c r="W134" s="2"/>
      <c r="X134" s="2"/>
      <c r="Y134" s="2"/>
      <c r="Z134" s="2"/>
      <c r="AA134" s="2"/>
    </row>
    <row r="135" spans="1:27" ht="15.75" thickBot="1">
      <c r="A135" s="396"/>
      <c r="B135" s="397"/>
      <c r="C135" s="393"/>
      <c r="D135" s="393"/>
      <c r="E135" s="395"/>
      <c r="F135" s="345"/>
      <c r="G135" s="345"/>
      <c r="H135" s="345"/>
      <c r="I135" s="388"/>
      <c r="K135" s="104"/>
      <c r="L135" s="104"/>
      <c r="M135" s="104"/>
      <c r="N135" s="104"/>
      <c r="O135" s="239"/>
      <c r="P135" s="104"/>
      <c r="Q135" s="104"/>
      <c r="R135" s="104"/>
      <c r="S135" s="104"/>
      <c r="T135" s="104"/>
      <c r="U135" s="104"/>
      <c r="V135" s="104"/>
      <c r="W135" s="2"/>
      <c r="X135" s="2"/>
      <c r="Y135" s="2"/>
      <c r="Z135" s="2"/>
      <c r="AA135" s="2"/>
    </row>
    <row r="136" spans="1:27">
      <c r="A136" s="389" t="s">
        <v>104</v>
      </c>
      <c r="B136" s="390"/>
      <c r="C136" s="222" t="s">
        <v>105</v>
      </c>
      <c r="D136" s="249">
        <v>270.44</v>
      </c>
      <c r="E136" s="249">
        <v>47.98</v>
      </c>
      <c r="F136" s="264">
        <v>2.67</v>
      </c>
      <c r="G136" s="161">
        <f t="shared" ref="G136:G150" si="15">D136+E136+F136</f>
        <v>321.09000000000003</v>
      </c>
      <c r="H136" s="251">
        <f>D136</f>
        <v>270.44</v>
      </c>
      <c r="I136" s="162">
        <f t="shared" ref="I136:I150" si="16">G136*12+H136*2</f>
        <v>4393.96</v>
      </c>
      <c r="J136" s="2"/>
      <c r="K136" s="104"/>
      <c r="L136" s="104"/>
      <c r="M136" s="104"/>
      <c r="N136" s="104"/>
      <c r="O136" s="239"/>
      <c r="P136" s="104"/>
      <c r="Q136" s="104"/>
      <c r="R136" s="104"/>
      <c r="S136" s="104"/>
      <c r="T136" s="104"/>
      <c r="U136" s="104"/>
      <c r="V136" s="104"/>
      <c r="W136" s="2"/>
      <c r="X136" s="2"/>
      <c r="Y136" s="2"/>
      <c r="Z136" s="2"/>
      <c r="AA136" s="2"/>
    </row>
    <row r="137" spans="1:27" ht="15.75" customHeight="1" thickBot="1">
      <c r="A137" s="360" t="s">
        <v>104</v>
      </c>
      <c r="B137" s="361"/>
      <c r="C137" s="225" t="s">
        <v>106</v>
      </c>
      <c r="D137" s="74">
        <v>1328.44</v>
      </c>
      <c r="E137" s="74">
        <v>4759.9764518599995</v>
      </c>
      <c r="F137" s="74">
        <v>7.0743411199999997</v>
      </c>
      <c r="G137" s="169">
        <f t="shared" si="15"/>
        <v>6095.4907929799992</v>
      </c>
      <c r="H137" s="122">
        <f t="shared" ref="H137:H150" si="17">D137</f>
        <v>1328.44</v>
      </c>
      <c r="I137" s="170">
        <f t="shared" si="16"/>
        <v>75802.769515759996</v>
      </c>
      <c r="J137" s="2"/>
      <c r="K137" s="104"/>
      <c r="L137" s="104"/>
      <c r="M137" s="104"/>
      <c r="N137" s="104"/>
      <c r="O137" s="239"/>
      <c r="P137" s="104"/>
      <c r="Q137" s="104"/>
      <c r="R137" s="104"/>
      <c r="S137" s="104"/>
      <c r="T137" s="104"/>
      <c r="U137" s="104"/>
      <c r="V137" s="104"/>
      <c r="W137" s="2"/>
      <c r="X137" s="2"/>
      <c r="Y137" s="2"/>
      <c r="Z137" s="2"/>
      <c r="AA137" s="2"/>
    </row>
    <row r="138" spans="1:27">
      <c r="A138" s="389" t="s">
        <v>107</v>
      </c>
      <c r="B138" s="390"/>
      <c r="C138" s="222" t="s">
        <v>108</v>
      </c>
      <c r="D138" s="249">
        <v>790.24</v>
      </c>
      <c r="E138" s="249">
        <v>252.84740236000002</v>
      </c>
      <c r="F138" s="249">
        <v>3.5472193399999998</v>
      </c>
      <c r="G138" s="161">
        <f t="shared" si="15"/>
        <v>1046.6346217</v>
      </c>
      <c r="H138" s="251">
        <f t="shared" si="17"/>
        <v>790.24</v>
      </c>
      <c r="I138" s="162">
        <f t="shared" si="16"/>
        <v>14140.0954604</v>
      </c>
      <c r="J138" s="2"/>
      <c r="K138" s="104"/>
      <c r="L138" s="104"/>
      <c r="M138" s="104"/>
      <c r="N138" s="104"/>
      <c r="O138" s="239"/>
      <c r="P138" s="104"/>
      <c r="Q138" s="104"/>
      <c r="R138" s="104"/>
      <c r="S138" s="104"/>
      <c r="T138" s="104"/>
      <c r="U138" s="104"/>
      <c r="V138" s="104"/>
      <c r="W138" s="2"/>
      <c r="X138" s="2"/>
      <c r="Y138" s="2"/>
      <c r="Z138" s="2"/>
      <c r="AA138" s="2"/>
    </row>
    <row r="139" spans="1:27" ht="15" customHeight="1">
      <c r="A139" s="358" t="s">
        <v>107</v>
      </c>
      <c r="B139" s="359"/>
      <c r="C139" s="221" t="s">
        <v>109</v>
      </c>
      <c r="D139" s="73">
        <v>987.83</v>
      </c>
      <c r="E139" s="73">
        <v>316.06427733999999</v>
      </c>
      <c r="F139" s="73">
        <v>4.45</v>
      </c>
      <c r="G139" s="163">
        <f t="shared" si="15"/>
        <v>1308.34427734</v>
      </c>
      <c r="H139" s="65">
        <f t="shared" si="17"/>
        <v>987.83</v>
      </c>
      <c r="I139" s="164">
        <f t="shared" si="16"/>
        <v>17675.791328079998</v>
      </c>
      <c r="J139" s="2"/>
      <c r="K139" s="104"/>
      <c r="L139" s="104"/>
      <c r="M139" s="104"/>
      <c r="N139" s="104"/>
      <c r="O139" s="239"/>
      <c r="P139" s="104"/>
      <c r="Q139" s="104"/>
      <c r="R139" s="104"/>
      <c r="S139" s="104"/>
      <c r="T139" s="104"/>
      <c r="U139" s="104"/>
      <c r="V139" s="104"/>
      <c r="W139" s="2"/>
      <c r="X139" s="2"/>
      <c r="Y139" s="2"/>
      <c r="Z139" s="2"/>
      <c r="AA139" s="2"/>
    </row>
    <row r="140" spans="1:27">
      <c r="A140" s="358" t="s">
        <v>107</v>
      </c>
      <c r="B140" s="359"/>
      <c r="C140" s="221" t="s">
        <v>110</v>
      </c>
      <c r="D140" s="73">
        <v>1185.4000000000001</v>
      </c>
      <c r="E140" s="73">
        <v>379.3</v>
      </c>
      <c r="F140" s="263">
        <v>5.3258533999999997</v>
      </c>
      <c r="G140" s="163">
        <f t="shared" si="15"/>
        <v>1570.0258534</v>
      </c>
      <c r="H140" s="65">
        <f t="shared" si="17"/>
        <v>1185.4000000000001</v>
      </c>
      <c r="I140" s="164">
        <f t="shared" si="16"/>
        <v>21211.110240799997</v>
      </c>
      <c r="J140" s="2"/>
      <c r="K140" s="104"/>
      <c r="L140" s="104"/>
      <c r="M140" s="104"/>
      <c r="N140" s="104"/>
      <c r="O140" s="239"/>
      <c r="P140" s="104"/>
      <c r="Q140" s="104"/>
      <c r="R140" s="104"/>
      <c r="S140" s="104"/>
      <c r="T140" s="104"/>
      <c r="U140" s="104"/>
      <c r="V140" s="104"/>
      <c r="W140" s="2"/>
      <c r="X140" s="2"/>
      <c r="Y140" s="2"/>
      <c r="Z140" s="2"/>
      <c r="AA140" s="2"/>
    </row>
    <row r="141" spans="1:27" ht="15.75" customHeight="1" thickBot="1">
      <c r="A141" s="362" t="s">
        <v>107</v>
      </c>
      <c r="B141" s="363"/>
      <c r="C141" s="224" t="s">
        <v>106</v>
      </c>
      <c r="D141" s="282">
        <v>1328.44</v>
      </c>
      <c r="E141" s="282">
        <v>2656.6964564</v>
      </c>
      <c r="F141" s="283">
        <v>7.0743411199999997</v>
      </c>
      <c r="G141" s="165">
        <f t="shared" si="15"/>
        <v>3992.2107975200001</v>
      </c>
      <c r="H141" s="284">
        <f t="shared" si="17"/>
        <v>1328.44</v>
      </c>
      <c r="I141" s="166">
        <f t="shared" si="16"/>
        <v>50563.409570240001</v>
      </c>
      <c r="J141" s="2"/>
      <c r="K141" s="104"/>
      <c r="L141" s="104"/>
      <c r="M141" s="104"/>
      <c r="N141" s="104"/>
      <c r="O141" s="239"/>
      <c r="P141" s="104"/>
      <c r="Q141" s="104"/>
      <c r="R141" s="104"/>
      <c r="S141" s="104"/>
      <c r="T141" s="104"/>
      <c r="U141" s="104"/>
      <c r="V141" s="104"/>
      <c r="W141" s="2"/>
      <c r="X141" s="2"/>
      <c r="Y141" s="2"/>
      <c r="Z141" s="2"/>
      <c r="AA141" s="2"/>
    </row>
    <row r="142" spans="1:27">
      <c r="A142" s="386" t="s">
        <v>111</v>
      </c>
      <c r="B142" s="387"/>
      <c r="C142" s="223" t="s">
        <v>112</v>
      </c>
      <c r="D142" s="265">
        <v>131.44999999999999</v>
      </c>
      <c r="E142" s="265">
        <v>32.638437439999997</v>
      </c>
      <c r="F142" s="266">
        <v>0.89434142000000005</v>
      </c>
      <c r="G142" s="167">
        <f t="shared" si="15"/>
        <v>164.98277885999997</v>
      </c>
      <c r="H142" s="272">
        <f t="shared" si="17"/>
        <v>131.44999999999999</v>
      </c>
      <c r="I142" s="168">
        <f t="shared" si="16"/>
        <v>2242.6933463199998</v>
      </c>
      <c r="J142" s="2"/>
      <c r="K142" s="104"/>
      <c r="L142" s="104"/>
      <c r="M142" s="104"/>
      <c r="N142" s="104"/>
      <c r="O142" s="239"/>
      <c r="P142" s="104"/>
      <c r="Q142" s="104"/>
      <c r="R142" s="104"/>
      <c r="S142" s="104"/>
      <c r="T142" s="104"/>
      <c r="U142" s="104"/>
      <c r="V142" s="104"/>
      <c r="W142" s="2"/>
      <c r="X142" s="2"/>
      <c r="Y142" s="2"/>
      <c r="Z142" s="2"/>
      <c r="AA142" s="2"/>
    </row>
    <row r="143" spans="1:27">
      <c r="A143" s="358" t="s">
        <v>111</v>
      </c>
      <c r="B143" s="359"/>
      <c r="C143" s="221" t="s">
        <v>105</v>
      </c>
      <c r="D143" s="73">
        <v>394.33</v>
      </c>
      <c r="E143" s="73">
        <v>97.905263540000007</v>
      </c>
      <c r="F143" s="263">
        <v>2.6629266999999999</v>
      </c>
      <c r="G143" s="163">
        <f t="shared" si="15"/>
        <v>494.89819024000002</v>
      </c>
      <c r="H143" s="65">
        <f t="shared" si="17"/>
        <v>394.33</v>
      </c>
      <c r="I143" s="164">
        <f t="shared" si="16"/>
        <v>6727.4382828799999</v>
      </c>
      <c r="J143" s="2"/>
      <c r="K143" s="104"/>
      <c r="L143" s="104"/>
      <c r="M143" s="104"/>
      <c r="N143" s="104"/>
      <c r="O143" s="239"/>
      <c r="P143" s="104"/>
      <c r="Q143" s="104"/>
      <c r="R143" s="104"/>
      <c r="S143" s="104"/>
      <c r="T143" s="104"/>
      <c r="U143" s="104"/>
      <c r="V143" s="104"/>
      <c r="W143" s="2"/>
      <c r="X143" s="2"/>
      <c r="Y143" s="2"/>
      <c r="Z143" s="2"/>
      <c r="AA143" s="2"/>
    </row>
    <row r="144" spans="1:27">
      <c r="A144" s="358" t="s">
        <v>111</v>
      </c>
      <c r="B144" s="359"/>
      <c r="C144" s="221" t="s">
        <v>108</v>
      </c>
      <c r="D144" s="73">
        <v>525.77</v>
      </c>
      <c r="E144" s="73">
        <v>130.53365220000001</v>
      </c>
      <c r="F144" s="263">
        <v>3.5472193399999998</v>
      </c>
      <c r="G144" s="163">
        <f t="shared" si="15"/>
        <v>659.85087153999996</v>
      </c>
      <c r="H144" s="65">
        <f t="shared" si="17"/>
        <v>525.77</v>
      </c>
      <c r="I144" s="164">
        <f t="shared" si="16"/>
        <v>8969.7504584800008</v>
      </c>
      <c r="J144" s="2"/>
      <c r="K144" s="104"/>
      <c r="L144" s="104"/>
      <c r="M144" s="104"/>
      <c r="N144" s="104"/>
      <c r="O144" s="239"/>
      <c r="P144" s="104"/>
      <c r="Q144" s="104"/>
      <c r="R144" s="104"/>
      <c r="S144" s="104"/>
      <c r="T144" s="104"/>
      <c r="U144" s="104"/>
      <c r="V144" s="104"/>
      <c r="W144" s="2"/>
      <c r="X144" s="2"/>
      <c r="Y144" s="2"/>
      <c r="Z144" s="2"/>
      <c r="AA144" s="2"/>
    </row>
    <row r="145" spans="1:27">
      <c r="A145" s="358" t="s">
        <v>111</v>
      </c>
      <c r="B145" s="359"/>
      <c r="C145" s="221" t="s">
        <v>109</v>
      </c>
      <c r="D145" s="73">
        <v>657.19</v>
      </c>
      <c r="E145" s="73">
        <v>163.16999999999999</v>
      </c>
      <c r="F145" s="263">
        <v>4.45</v>
      </c>
      <c r="G145" s="163">
        <f t="shared" si="15"/>
        <v>824.81000000000006</v>
      </c>
      <c r="H145" s="65">
        <f t="shared" si="17"/>
        <v>657.19</v>
      </c>
      <c r="I145" s="164">
        <f t="shared" si="16"/>
        <v>11212.100000000002</v>
      </c>
      <c r="J145" s="2"/>
      <c r="K145" s="104"/>
      <c r="L145" s="104"/>
      <c r="M145" s="104"/>
      <c r="N145" s="104"/>
      <c r="O145" s="239"/>
      <c r="P145" s="104"/>
      <c r="Q145" s="104"/>
      <c r="R145" s="104"/>
      <c r="S145" s="104"/>
      <c r="T145" s="104"/>
      <c r="U145" s="104"/>
      <c r="V145" s="104"/>
      <c r="W145" s="2"/>
      <c r="X145" s="2"/>
      <c r="Y145" s="2"/>
      <c r="Z145" s="2"/>
      <c r="AA145" s="2"/>
    </row>
    <row r="146" spans="1:27">
      <c r="A146" s="358" t="s">
        <v>111</v>
      </c>
      <c r="B146" s="359"/>
      <c r="C146" s="221" t="s">
        <v>110</v>
      </c>
      <c r="D146" s="73">
        <v>788.66</v>
      </c>
      <c r="E146" s="73">
        <v>195.81052708000001</v>
      </c>
      <c r="F146" s="263">
        <v>5.3258533999999997</v>
      </c>
      <c r="G146" s="163">
        <f t="shared" si="15"/>
        <v>989.79638048000004</v>
      </c>
      <c r="H146" s="65">
        <f t="shared" si="17"/>
        <v>788.66</v>
      </c>
      <c r="I146" s="164">
        <f t="shared" si="16"/>
        <v>13454.87656576</v>
      </c>
      <c r="J146" s="2"/>
      <c r="K146" s="104"/>
      <c r="L146" s="104"/>
      <c r="M146" s="104"/>
      <c r="N146" s="104"/>
      <c r="O146" s="239"/>
      <c r="P146" s="104"/>
      <c r="Q146" s="104"/>
      <c r="R146" s="104"/>
      <c r="S146" s="104"/>
      <c r="T146" s="104"/>
      <c r="U146" s="104"/>
      <c r="V146" s="104"/>
      <c r="W146" s="2"/>
      <c r="X146" s="2"/>
      <c r="Y146" s="2"/>
      <c r="Z146" s="2"/>
      <c r="AA146" s="2"/>
    </row>
    <row r="147" spans="1:27" ht="15.75" customHeight="1" thickBot="1">
      <c r="A147" s="360" t="s">
        <v>111</v>
      </c>
      <c r="B147" s="361"/>
      <c r="C147" s="225" t="s">
        <v>106</v>
      </c>
      <c r="D147" s="74">
        <v>1328.44</v>
      </c>
      <c r="E147" s="74">
        <v>1858.9941536599999</v>
      </c>
      <c r="F147" s="267">
        <v>7.0743411199999997</v>
      </c>
      <c r="G147" s="169">
        <f t="shared" si="15"/>
        <v>3194.5084947800001</v>
      </c>
      <c r="H147" s="122">
        <f t="shared" si="17"/>
        <v>1328.44</v>
      </c>
      <c r="I147" s="170">
        <f t="shared" si="16"/>
        <v>40990.981937359997</v>
      </c>
      <c r="J147" s="2"/>
      <c r="K147" s="104"/>
      <c r="L147" s="104"/>
      <c r="M147" s="104"/>
      <c r="N147" s="104"/>
      <c r="O147" s="239"/>
      <c r="P147" s="104"/>
      <c r="Q147" s="104"/>
      <c r="R147" s="104"/>
      <c r="S147" s="104"/>
      <c r="T147" s="104"/>
      <c r="U147" s="104"/>
      <c r="V147" s="104"/>
      <c r="W147" s="2"/>
      <c r="X147" s="2"/>
      <c r="Y147" s="2"/>
      <c r="Z147" s="2"/>
      <c r="AA147" s="2"/>
    </row>
    <row r="148" spans="1:27">
      <c r="A148" s="386" t="s">
        <v>113</v>
      </c>
      <c r="B148" s="387"/>
      <c r="C148" s="223" t="s">
        <v>105</v>
      </c>
      <c r="D148" s="265">
        <v>338</v>
      </c>
      <c r="E148" s="265">
        <v>59.951021479999994</v>
      </c>
      <c r="F148" s="266">
        <v>2.67</v>
      </c>
      <c r="G148" s="167">
        <f t="shared" si="15"/>
        <v>400.62102148000002</v>
      </c>
      <c r="H148" s="272">
        <f t="shared" si="17"/>
        <v>338</v>
      </c>
      <c r="I148" s="168">
        <f t="shared" si="16"/>
        <v>5483.4522577600001</v>
      </c>
      <c r="J148" s="2"/>
      <c r="K148" s="104"/>
      <c r="L148" s="104"/>
      <c r="M148" s="285"/>
      <c r="N148" s="104"/>
      <c r="O148" s="286"/>
      <c r="P148" s="104"/>
      <c r="Q148" s="287"/>
      <c r="R148" s="104"/>
      <c r="S148" s="104"/>
      <c r="T148" s="104"/>
      <c r="U148" s="104"/>
      <c r="V148" s="104"/>
      <c r="W148" s="2"/>
      <c r="X148" s="2"/>
      <c r="Y148" s="2"/>
      <c r="Z148" s="2"/>
      <c r="AA148" s="2"/>
    </row>
    <row r="149" spans="1:27">
      <c r="A149" s="358" t="s">
        <v>113</v>
      </c>
      <c r="B149" s="359"/>
      <c r="C149" s="221" t="s">
        <v>110</v>
      </c>
      <c r="D149" s="73">
        <v>675.87</v>
      </c>
      <c r="E149" s="73">
        <v>119.86184784</v>
      </c>
      <c r="F149" s="263">
        <v>5.3258533999999997</v>
      </c>
      <c r="G149" s="163">
        <f t="shared" si="15"/>
        <v>801.05770124000003</v>
      </c>
      <c r="H149" s="65">
        <f t="shared" si="17"/>
        <v>675.87</v>
      </c>
      <c r="I149" s="164">
        <f t="shared" si="16"/>
        <v>10964.432414880001</v>
      </c>
      <c r="J149" s="2"/>
      <c r="K149" s="104"/>
      <c r="L149" s="104"/>
      <c r="M149" s="285"/>
      <c r="N149" s="104"/>
      <c r="O149" s="286"/>
      <c r="P149" s="104"/>
      <c r="Q149" s="287"/>
      <c r="R149" s="104"/>
      <c r="S149" s="104"/>
      <c r="T149" s="104"/>
      <c r="U149" s="104"/>
      <c r="V149" s="104"/>
      <c r="W149" s="2"/>
      <c r="X149" s="2"/>
      <c r="Y149" s="2"/>
      <c r="Z149" s="2"/>
      <c r="AA149" s="2"/>
    </row>
    <row r="150" spans="1:27" ht="15.75" customHeight="1" thickBot="1">
      <c r="A150" s="360" t="s">
        <v>113</v>
      </c>
      <c r="B150" s="361"/>
      <c r="C150" s="225" t="s">
        <v>106</v>
      </c>
      <c r="D150" s="74">
        <v>1328.44</v>
      </c>
      <c r="E150" s="74">
        <v>1484.6067572000002</v>
      </c>
      <c r="F150" s="267">
        <v>7.0743411199999997</v>
      </c>
      <c r="G150" s="169">
        <f t="shared" si="15"/>
        <v>2820.1210983200003</v>
      </c>
      <c r="H150" s="122">
        <f t="shared" si="17"/>
        <v>1328.44</v>
      </c>
      <c r="I150" s="170">
        <f t="shared" si="16"/>
        <v>36498.333179840003</v>
      </c>
      <c r="J150" s="2"/>
      <c r="K150" s="104"/>
      <c r="L150" s="104"/>
      <c r="M150" s="285"/>
      <c r="N150" s="104"/>
      <c r="O150" s="286"/>
      <c r="P150" s="104"/>
      <c r="Q150" s="287"/>
      <c r="R150" s="104"/>
      <c r="S150" s="104"/>
      <c r="T150" s="104"/>
      <c r="U150" s="104"/>
      <c r="V150" s="104"/>
      <c r="W150" s="2"/>
      <c r="X150" s="2"/>
      <c r="Y150" s="2"/>
      <c r="Z150" s="2"/>
      <c r="AA150" s="2"/>
    </row>
    <row r="151" spans="1:27">
      <c r="C151" s="14"/>
      <c r="D151" s="2"/>
      <c r="E151" s="2"/>
      <c r="F151" s="2"/>
      <c r="G151" s="2"/>
      <c r="H151" s="2"/>
      <c r="I151" s="2"/>
      <c r="J151" s="55"/>
      <c r="K151" s="104"/>
      <c r="L151" s="288"/>
      <c r="M151" s="285"/>
      <c r="N151" s="289"/>
      <c r="O151" s="286"/>
      <c r="P151" s="290"/>
      <c r="Q151" s="287"/>
      <c r="R151" s="290"/>
      <c r="S151" s="104"/>
      <c r="T151" s="104"/>
      <c r="U151" s="104"/>
      <c r="V151" s="104"/>
      <c r="W151" s="2"/>
      <c r="X151" s="2"/>
      <c r="Y151" s="2"/>
      <c r="Z151" s="2"/>
      <c r="AA151" s="2"/>
    </row>
    <row r="152" spans="1:27">
      <c r="D152" s="2"/>
      <c r="J152" s="55"/>
      <c r="K152" s="244"/>
      <c r="L152" s="245"/>
      <c r="M152" s="289"/>
      <c r="N152" s="289"/>
      <c r="O152" s="286"/>
      <c r="P152" s="290"/>
      <c r="Q152" s="287"/>
      <c r="R152" s="290"/>
      <c r="S152" s="104"/>
      <c r="T152" s="104"/>
      <c r="U152" s="104"/>
      <c r="V152" s="104"/>
      <c r="W152" s="2"/>
      <c r="X152" s="2"/>
      <c r="Y152" s="2"/>
      <c r="Z152" s="2"/>
      <c r="AA152" s="2"/>
    </row>
    <row r="153" spans="1:27" ht="18.75">
      <c r="A153" s="7" t="s">
        <v>114</v>
      </c>
      <c r="B153" s="7"/>
      <c r="C153" s="7"/>
      <c r="D153" s="7"/>
      <c r="E153" s="7"/>
      <c r="F153" s="54"/>
      <c r="K153" s="104"/>
      <c r="L153" s="104"/>
      <c r="M153" s="104"/>
      <c r="N153" s="104"/>
      <c r="O153" s="239"/>
      <c r="P153" s="104"/>
      <c r="Q153" s="104"/>
      <c r="R153" s="104"/>
      <c r="S153" s="104"/>
      <c r="T153" s="104"/>
      <c r="U153" s="104"/>
      <c r="V153" s="104"/>
      <c r="W153" s="2"/>
      <c r="X153" s="2"/>
      <c r="Y153" s="2"/>
      <c r="Z153" s="2"/>
      <c r="AA153" s="2"/>
    </row>
    <row r="154" spans="1:27" ht="18.75">
      <c r="A154" s="7"/>
      <c r="B154" s="7"/>
      <c r="C154" s="7"/>
      <c r="D154" s="7"/>
      <c r="E154" s="7"/>
      <c r="F154" s="54"/>
      <c r="K154" s="104"/>
      <c r="L154" s="104"/>
      <c r="M154" s="104"/>
      <c r="N154" s="104"/>
      <c r="O154" s="239"/>
      <c r="P154" s="104"/>
      <c r="Q154" s="104"/>
      <c r="R154" s="104"/>
      <c r="S154" s="104"/>
      <c r="T154" s="104"/>
      <c r="U154" s="104"/>
      <c r="V154" s="104"/>
      <c r="W154" s="2"/>
      <c r="X154" s="2"/>
      <c r="Y154" s="2"/>
      <c r="Z154" s="2"/>
      <c r="AA154" s="2"/>
    </row>
    <row r="155" spans="1:27">
      <c r="A155" s="18" t="s">
        <v>101</v>
      </c>
      <c r="K155" s="104"/>
      <c r="L155" s="104"/>
      <c r="M155" s="104"/>
      <c r="N155" s="104"/>
      <c r="O155" s="239"/>
      <c r="P155" s="104"/>
      <c r="Q155" s="104"/>
      <c r="R155" s="104"/>
      <c r="S155" s="104"/>
      <c r="T155" s="104"/>
      <c r="U155" s="104"/>
      <c r="V155" s="104"/>
      <c r="W155" s="2"/>
      <c r="X155" s="2"/>
      <c r="Y155" s="2"/>
      <c r="Z155" s="2"/>
      <c r="AA155" s="2"/>
    </row>
    <row r="156" spans="1:27" ht="15.75" thickBot="1">
      <c r="A156" s="18"/>
      <c r="K156" s="104"/>
      <c r="L156" s="258"/>
      <c r="M156" s="104"/>
      <c r="N156" s="104"/>
      <c r="O156" s="239"/>
      <c r="P156" s="104"/>
      <c r="Q156" s="104"/>
      <c r="R156" s="104"/>
      <c r="S156" s="104"/>
      <c r="T156" s="104"/>
      <c r="U156" s="104"/>
      <c r="V156" s="104"/>
      <c r="W156" s="2"/>
      <c r="X156" s="2"/>
      <c r="Y156" s="2"/>
      <c r="Z156" s="2"/>
      <c r="AA156" s="2"/>
    </row>
    <row r="157" spans="1:27" ht="15" customHeight="1">
      <c r="A157" s="369" t="s">
        <v>102</v>
      </c>
      <c r="B157" s="382"/>
      <c r="C157" s="385" t="s">
        <v>5</v>
      </c>
      <c r="D157" s="343" t="s">
        <v>33</v>
      </c>
      <c r="E157" s="343" t="s">
        <v>34</v>
      </c>
      <c r="F157" s="343" t="s">
        <v>10</v>
      </c>
      <c r="G157" s="343" t="s">
        <v>12</v>
      </c>
      <c r="H157" s="374" t="s">
        <v>13</v>
      </c>
      <c r="K157" s="104"/>
      <c r="L157" s="104"/>
      <c r="M157" s="104"/>
      <c r="N157" s="104"/>
      <c r="O157" s="239"/>
      <c r="P157" s="104"/>
      <c r="Q157" s="104"/>
      <c r="R157" s="104"/>
      <c r="S157" s="104"/>
      <c r="T157" s="104"/>
      <c r="U157" s="104"/>
      <c r="V157" s="104"/>
      <c r="W157" s="2"/>
      <c r="X157" s="2"/>
      <c r="Y157" s="2"/>
      <c r="Z157" s="2"/>
      <c r="AA157" s="2"/>
    </row>
    <row r="158" spans="1:27">
      <c r="A158" s="383"/>
      <c r="B158" s="384"/>
      <c r="C158" s="383"/>
      <c r="D158" s="344"/>
      <c r="E158" s="344"/>
      <c r="F158" s="344"/>
      <c r="G158" s="344"/>
      <c r="H158" s="376"/>
      <c r="K158" s="104"/>
      <c r="L158" s="104"/>
      <c r="M158" s="104"/>
      <c r="N158" s="104"/>
      <c r="O158" s="239"/>
      <c r="P158" s="104"/>
      <c r="Q158" s="104"/>
      <c r="R158" s="104"/>
      <c r="S158" s="104"/>
      <c r="T158" s="104"/>
      <c r="U158" s="104"/>
      <c r="V158" s="104"/>
      <c r="W158" s="2"/>
      <c r="X158" s="2"/>
      <c r="Y158" s="2"/>
      <c r="Z158" s="2"/>
      <c r="AA158" s="2"/>
    </row>
    <row r="159" spans="1:27">
      <c r="A159" s="383"/>
      <c r="B159" s="384"/>
      <c r="C159" s="383"/>
      <c r="D159" s="344"/>
      <c r="E159" s="344"/>
      <c r="F159" s="344"/>
      <c r="G159" s="344"/>
      <c r="H159" s="376"/>
      <c r="K159" s="104"/>
      <c r="L159" s="104"/>
      <c r="M159" s="104"/>
      <c r="N159" s="104"/>
      <c r="O159" s="239"/>
      <c r="P159" s="104"/>
      <c r="Q159" s="104"/>
      <c r="R159" s="104"/>
      <c r="S159" s="104"/>
      <c r="T159" s="104"/>
      <c r="U159" s="104"/>
      <c r="V159" s="104"/>
      <c r="W159" s="2"/>
      <c r="X159" s="2"/>
      <c r="Y159" s="2"/>
      <c r="Z159" s="2"/>
      <c r="AA159" s="2"/>
    </row>
    <row r="160" spans="1:27" ht="15.75" thickBot="1">
      <c r="A160" s="378" t="s">
        <v>115</v>
      </c>
      <c r="B160" s="379"/>
      <c r="C160" s="74">
        <v>90.147605379999987</v>
      </c>
      <c r="D160" s="74">
        <v>16.017755319999999</v>
      </c>
      <c r="E160" s="267">
        <v>0.92</v>
      </c>
      <c r="F160" s="169">
        <f>C160+D160+E160</f>
        <v>107.08536069999998</v>
      </c>
      <c r="G160" s="122">
        <f>C160</f>
        <v>90.147605379999987</v>
      </c>
      <c r="H160" s="170">
        <f>(F160*12)+(G160*2)</f>
        <v>1465.3195391599997</v>
      </c>
      <c r="I160" s="2"/>
      <c r="J160" s="2"/>
      <c r="K160" s="104"/>
      <c r="L160" s="104"/>
      <c r="M160" s="104"/>
      <c r="N160" s="104"/>
      <c r="O160" s="239"/>
      <c r="P160" s="104"/>
      <c r="Q160" s="104"/>
      <c r="R160" s="104"/>
      <c r="S160" s="104"/>
      <c r="T160" s="104"/>
      <c r="U160" s="104"/>
      <c r="V160" s="104"/>
      <c r="W160" s="2"/>
      <c r="X160" s="2"/>
      <c r="Y160" s="2"/>
      <c r="Z160" s="2"/>
      <c r="AA160" s="2"/>
    </row>
    <row r="161" spans="1:27">
      <c r="C161" s="2"/>
      <c r="D161" s="2"/>
      <c r="E161" s="2"/>
      <c r="K161" s="104"/>
      <c r="L161" s="104"/>
      <c r="M161" s="104"/>
      <c r="N161" s="104"/>
      <c r="O161" s="239"/>
      <c r="P161" s="104"/>
      <c r="Q161" s="104"/>
      <c r="R161" s="104"/>
      <c r="S161" s="104"/>
      <c r="T161" s="104"/>
      <c r="U161" s="104"/>
      <c r="V161" s="104"/>
      <c r="W161" s="2"/>
      <c r="X161" s="2"/>
      <c r="Y161" s="2"/>
      <c r="Z161" s="2"/>
      <c r="AA161" s="2"/>
    </row>
    <row r="162" spans="1:27">
      <c r="F162" s="2"/>
      <c r="K162" s="104"/>
      <c r="L162" s="104"/>
      <c r="M162" s="104"/>
      <c r="N162" s="104"/>
      <c r="O162" s="239"/>
      <c r="P162" s="104"/>
      <c r="Q162" s="104"/>
      <c r="R162" s="104"/>
      <c r="S162" s="104"/>
      <c r="T162" s="104"/>
      <c r="U162" s="104"/>
      <c r="V162" s="104"/>
      <c r="W162" s="2"/>
      <c r="X162" s="2"/>
      <c r="Y162" s="2"/>
      <c r="Z162" s="2"/>
      <c r="AA162" s="2"/>
    </row>
    <row r="163" spans="1:27">
      <c r="A163" s="368" t="s">
        <v>116</v>
      </c>
      <c r="B163" s="368"/>
      <c r="C163" s="368"/>
      <c r="D163" s="368"/>
      <c r="E163" s="368"/>
      <c r="F163" s="368"/>
      <c r="G163" s="368"/>
      <c r="H163" s="368"/>
      <c r="I163" s="368"/>
      <c r="J163" s="368"/>
      <c r="K163" s="104"/>
      <c r="L163" s="104"/>
      <c r="M163" s="104"/>
      <c r="N163" s="104"/>
      <c r="O163" s="239"/>
      <c r="P163" s="104"/>
      <c r="Q163" s="104"/>
      <c r="R163" s="104"/>
      <c r="S163" s="104"/>
      <c r="T163" s="104"/>
      <c r="U163" s="104"/>
      <c r="V163" s="104"/>
      <c r="W163" s="2"/>
      <c r="X163" s="2"/>
      <c r="Y163" s="2"/>
      <c r="Z163" s="2"/>
      <c r="AA163" s="2"/>
    </row>
    <row r="164" spans="1:27" ht="15.75" thickBot="1">
      <c r="A164" s="368"/>
      <c r="B164" s="368"/>
      <c r="C164" s="368"/>
      <c r="D164" s="368"/>
      <c r="E164" s="368"/>
      <c r="F164" s="368"/>
      <c r="G164" s="368"/>
      <c r="H164" s="368"/>
      <c r="I164" s="368"/>
      <c r="J164" s="368"/>
      <c r="K164" s="104"/>
      <c r="L164" s="104"/>
      <c r="M164" s="104"/>
      <c r="N164" s="104"/>
      <c r="O164" s="239"/>
      <c r="P164" s="104"/>
      <c r="Q164" s="104"/>
      <c r="R164" s="104"/>
      <c r="S164" s="104"/>
      <c r="T164" s="104"/>
      <c r="U164" s="104"/>
      <c r="V164" s="104"/>
      <c r="W164" s="2"/>
      <c r="X164" s="2"/>
      <c r="Y164" s="2"/>
      <c r="Z164" s="2"/>
      <c r="AA164" s="2"/>
    </row>
    <row r="165" spans="1:27">
      <c r="A165" s="369" t="s">
        <v>117</v>
      </c>
      <c r="B165" s="343"/>
      <c r="C165" s="343"/>
      <c r="D165" s="343"/>
      <c r="E165" s="380"/>
      <c r="F165" s="369" t="s">
        <v>118</v>
      </c>
      <c r="G165" s="370"/>
      <c r="H165" s="2"/>
      <c r="I165" s="2"/>
      <c r="J165" s="2"/>
      <c r="K165" s="104"/>
      <c r="L165" s="104"/>
      <c r="M165" s="104"/>
      <c r="N165" s="104"/>
      <c r="O165" s="239"/>
      <c r="P165" s="104"/>
      <c r="Q165" s="104"/>
      <c r="R165" s="104"/>
      <c r="S165" s="104"/>
      <c r="T165" s="104"/>
      <c r="U165" s="104"/>
      <c r="V165" s="104"/>
      <c r="W165" s="2"/>
      <c r="X165" s="2"/>
      <c r="Y165" s="2"/>
      <c r="Z165" s="2"/>
      <c r="AA165" s="2"/>
    </row>
    <row r="166" spans="1:27">
      <c r="A166" s="371"/>
      <c r="B166" s="344"/>
      <c r="C166" s="344"/>
      <c r="D166" s="344"/>
      <c r="E166" s="381"/>
      <c r="F166" s="371"/>
      <c r="G166" s="372"/>
      <c r="H166" s="2"/>
      <c r="I166" s="2"/>
      <c r="K166" s="104"/>
      <c r="L166" s="104"/>
      <c r="M166" s="104"/>
      <c r="N166" s="104"/>
      <c r="O166" s="239"/>
      <c r="P166" s="104"/>
      <c r="Q166" s="104"/>
      <c r="R166" s="104"/>
      <c r="S166" s="104"/>
      <c r="T166" s="104"/>
      <c r="U166" s="104"/>
      <c r="V166" s="104"/>
      <c r="W166" s="2"/>
      <c r="X166" s="2"/>
      <c r="Y166" s="2"/>
      <c r="Z166" s="2"/>
      <c r="AA166" s="2"/>
    </row>
    <row r="167" spans="1:27">
      <c r="A167" s="371"/>
      <c r="B167" s="344"/>
      <c r="C167" s="344"/>
      <c r="D167" s="344"/>
      <c r="E167" s="381"/>
      <c r="F167" s="371"/>
      <c r="G167" s="372"/>
      <c r="J167" s="294"/>
      <c r="K167" s="104"/>
      <c r="L167" s="104"/>
      <c r="M167" s="104"/>
      <c r="N167" s="104"/>
      <c r="O167" s="239"/>
      <c r="P167" s="104"/>
      <c r="Q167" s="104"/>
      <c r="R167" s="104"/>
      <c r="S167" s="104"/>
      <c r="T167" s="104"/>
      <c r="U167" s="104"/>
      <c r="V167" s="104"/>
      <c r="W167" s="2"/>
      <c r="X167" s="2"/>
      <c r="Y167" s="2"/>
      <c r="Z167" s="2"/>
      <c r="AA167" s="2"/>
    </row>
    <row r="168" spans="1:27">
      <c r="A168" s="350" t="s">
        <v>119</v>
      </c>
      <c r="B168" s="351"/>
      <c r="C168" s="351"/>
      <c r="D168" s="351"/>
      <c r="E168" s="351"/>
      <c r="F168" s="352">
        <v>2.58</v>
      </c>
      <c r="G168" s="348"/>
      <c r="H168" s="2"/>
      <c r="I168" s="2"/>
      <c r="J168" s="2"/>
      <c r="K168" s="240"/>
      <c r="L168" s="240"/>
      <c r="M168" s="240"/>
      <c r="N168" s="377"/>
      <c r="O168" s="239"/>
      <c r="P168" s="104"/>
      <c r="Q168" s="104"/>
      <c r="R168" s="104"/>
      <c r="S168" s="104"/>
      <c r="T168" s="104"/>
      <c r="U168" s="104"/>
      <c r="V168" s="104"/>
      <c r="W168" s="2"/>
      <c r="X168" s="2"/>
      <c r="Y168" s="2"/>
      <c r="Z168" s="2"/>
      <c r="AA168" s="2"/>
    </row>
    <row r="169" spans="1:27">
      <c r="A169" s="350" t="s">
        <v>120</v>
      </c>
      <c r="B169" s="351"/>
      <c r="C169" s="351"/>
      <c r="D169" s="351"/>
      <c r="E169" s="351"/>
      <c r="F169" s="352">
        <v>5.16</v>
      </c>
      <c r="G169" s="348"/>
      <c r="H169" s="2"/>
      <c r="I169" s="2"/>
      <c r="J169" s="2"/>
      <c r="K169" s="240"/>
      <c r="L169" s="240"/>
      <c r="M169" s="240"/>
      <c r="N169" s="377"/>
      <c r="O169" s="239"/>
      <c r="P169" s="104"/>
      <c r="Q169" s="104"/>
      <c r="R169" s="104"/>
      <c r="S169" s="104"/>
      <c r="T169" s="104"/>
      <c r="U169" s="104"/>
      <c r="V169" s="104"/>
      <c r="W169" s="2"/>
      <c r="X169" s="2"/>
      <c r="Y169" s="2"/>
      <c r="Z169" s="2"/>
      <c r="AA169" s="2"/>
    </row>
    <row r="170" spans="1:27">
      <c r="A170" s="350" t="s">
        <v>121</v>
      </c>
      <c r="B170" s="351"/>
      <c r="C170" s="351"/>
      <c r="D170" s="351"/>
      <c r="E170" s="351"/>
      <c r="F170" s="352">
        <v>7.74</v>
      </c>
      <c r="G170" s="348"/>
      <c r="H170" s="2"/>
      <c r="I170" s="2"/>
      <c r="J170" s="2"/>
      <c r="K170" s="240"/>
      <c r="L170" s="240"/>
      <c r="M170" s="240"/>
      <c r="N170" s="377"/>
      <c r="O170" s="239"/>
      <c r="P170" s="104"/>
      <c r="Q170" s="104"/>
      <c r="R170" s="104"/>
      <c r="S170" s="104"/>
      <c r="T170" s="104"/>
      <c r="U170" s="104"/>
      <c r="V170" s="104"/>
      <c r="W170" s="2"/>
      <c r="X170" s="2"/>
      <c r="Y170" s="2"/>
      <c r="Z170" s="2"/>
      <c r="AA170" s="2"/>
    </row>
    <row r="171" spans="1:27">
      <c r="A171" s="350" t="s">
        <v>122</v>
      </c>
      <c r="B171" s="351"/>
      <c r="C171" s="351"/>
      <c r="D171" s="351"/>
      <c r="E171" s="351"/>
      <c r="F171" s="352">
        <v>10.32</v>
      </c>
      <c r="G171" s="348"/>
      <c r="H171" s="2"/>
      <c r="I171" s="2"/>
      <c r="J171" s="2"/>
      <c r="K171" s="353"/>
      <c r="L171" s="353"/>
      <c r="M171" s="353"/>
      <c r="N171" s="104"/>
      <c r="O171" s="239"/>
      <c r="P171" s="104"/>
      <c r="Q171" s="104"/>
      <c r="R171" s="104"/>
      <c r="S171" s="104"/>
      <c r="T171" s="104"/>
      <c r="U171" s="104"/>
      <c r="V171" s="104"/>
      <c r="W171" s="2"/>
      <c r="X171" s="2"/>
      <c r="Y171" s="2"/>
      <c r="Z171" s="2"/>
      <c r="AA171" s="2"/>
    </row>
    <row r="172" spans="1:27">
      <c r="A172" s="350" t="s">
        <v>123</v>
      </c>
      <c r="B172" s="351"/>
      <c r="C172" s="351"/>
      <c r="D172" s="351"/>
      <c r="E172" s="351"/>
      <c r="F172" s="352">
        <v>12.9</v>
      </c>
      <c r="G172" s="348"/>
      <c r="H172" s="2"/>
      <c r="I172" s="2"/>
      <c r="J172" s="2"/>
      <c r="K172" s="353"/>
      <c r="L172" s="353"/>
      <c r="M172" s="353"/>
      <c r="N172" s="104"/>
      <c r="O172" s="239"/>
      <c r="P172" s="104"/>
      <c r="Q172" s="104"/>
      <c r="R172" s="104"/>
      <c r="S172" s="104"/>
      <c r="T172" s="104"/>
      <c r="U172" s="104"/>
      <c r="V172" s="104"/>
      <c r="W172" s="2"/>
      <c r="X172" s="2"/>
      <c r="Y172" s="2"/>
      <c r="Z172" s="2"/>
      <c r="AA172" s="2"/>
    </row>
    <row r="173" spans="1:27">
      <c r="A173" s="350" t="s">
        <v>124</v>
      </c>
      <c r="B173" s="351"/>
      <c r="C173" s="351"/>
      <c r="D173" s="351"/>
      <c r="E173" s="351"/>
      <c r="F173" s="352">
        <v>15.48</v>
      </c>
      <c r="G173" s="348"/>
      <c r="H173" s="2"/>
      <c r="I173" s="2"/>
      <c r="J173" s="2"/>
      <c r="K173" s="353"/>
      <c r="L173" s="353"/>
      <c r="M173" s="353"/>
      <c r="N173" s="104"/>
      <c r="O173" s="239"/>
      <c r="P173" s="104"/>
      <c r="Q173" s="104"/>
      <c r="R173" s="104"/>
      <c r="S173" s="104"/>
      <c r="T173" s="104"/>
      <c r="U173" s="104"/>
      <c r="V173" s="104"/>
      <c r="W173" s="2"/>
      <c r="X173" s="2"/>
      <c r="Y173" s="2"/>
      <c r="Z173" s="2"/>
      <c r="AA173" s="2"/>
    </row>
    <row r="174" spans="1:27" ht="15.75" thickBot="1">
      <c r="A174" s="354" t="s">
        <v>125</v>
      </c>
      <c r="B174" s="355"/>
      <c r="C174" s="355"/>
      <c r="D174" s="355"/>
      <c r="E174" s="355"/>
      <c r="F174" s="356">
        <v>52.89</v>
      </c>
      <c r="G174" s="357"/>
      <c r="H174" s="2"/>
      <c r="I174" s="2"/>
      <c r="J174" s="2"/>
      <c r="K174" s="353"/>
      <c r="L174" s="353"/>
      <c r="M174" s="353"/>
      <c r="N174" s="104"/>
      <c r="O174" s="239"/>
      <c r="P174" s="104"/>
      <c r="Q174" s="104"/>
      <c r="R174" s="104"/>
      <c r="S174" s="104"/>
      <c r="T174" s="104"/>
      <c r="U174" s="104"/>
      <c r="V174" s="104"/>
      <c r="W174" s="2"/>
      <c r="X174" s="2"/>
      <c r="Y174" s="2"/>
      <c r="Z174" s="2"/>
      <c r="AA174" s="2"/>
    </row>
    <row r="175" spans="1:27">
      <c r="G175" s="2"/>
      <c r="H175" s="2"/>
      <c r="I175" s="2"/>
      <c r="K175" s="353"/>
      <c r="L175" s="353"/>
      <c r="M175" s="353"/>
      <c r="N175" s="239"/>
      <c r="O175" s="241"/>
      <c r="P175" s="104"/>
      <c r="Q175" s="104"/>
      <c r="R175" s="104"/>
      <c r="S175" s="104"/>
      <c r="T175" s="104"/>
      <c r="U175" s="104"/>
      <c r="V175" s="104"/>
      <c r="W175" s="2"/>
      <c r="X175" s="2"/>
      <c r="Y175" s="2"/>
      <c r="Z175" s="2"/>
      <c r="AA175" s="2"/>
    </row>
    <row r="176" spans="1:27">
      <c r="A176" s="368" t="s">
        <v>126</v>
      </c>
      <c r="B176" s="368"/>
      <c r="C176" s="368"/>
      <c r="D176" s="368"/>
      <c r="E176" s="368"/>
      <c r="F176" s="368"/>
      <c r="G176" s="368"/>
      <c r="H176" s="368"/>
      <c r="K176" s="104"/>
      <c r="L176" s="104"/>
      <c r="M176" s="104"/>
      <c r="N176" s="104"/>
      <c r="O176" s="239"/>
      <c r="P176" s="104"/>
      <c r="Q176" s="104"/>
      <c r="R176" s="104"/>
      <c r="S176" s="104"/>
      <c r="T176" s="104"/>
      <c r="U176" s="104"/>
      <c r="V176" s="104"/>
      <c r="W176" s="2"/>
      <c r="X176" s="2"/>
      <c r="Y176" s="2"/>
      <c r="Z176" s="2"/>
      <c r="AA176" s="2"/>
    </row>
    <row r="177" spans="1:27">
      <c r="A177" s="368"/>
      <c r="B177" s="368"/>
      <c r="C177" s="368"/>
      <c r="D177" s="368"/>
      <c r="E177" s="368"/>
      <c r="F177" s="368"/>
      <c r="G177" s="368"/>
      <c r="H177" s="368"/>
      <c r="I177" s="258"/>
      <c r="K177" s="104"/>
      <c r="L177" s="104"/>
      <c r="M177" s="104"/>
      <c r="N177" s="104"/>
      <c r="O177" s="239"/>
      <c r="P177" s="104"/>
      <c r="Q177" s="104"/>
      <c r="R177" s="104"/>
      <c r="S177" s="104"/>
      <c r="T177" s="104"/>
      <c r="U177" s="104"/>
      <c r="V177" s="104"/>
      <c r="W177" s="2"/>
      <c r="X177" s="2"/>
      <c r="Y177" s="2"/>
      <c r="Z177" s="2"/>
      <c r="AA177" s="2"/>
    </row>
    <row r="178" spans="1:27" ht="15.75" thickBot="1">
      <c r="A178" s="368"/>
      <c r="B178" s="368"/>
      <c r="C178" s="368"/>
      <c r="D178" s="368"/>
      <c r="E178" s="368"/>
      <c r="F178" s="368"/>
      <c r="G178" s="368"/>
      <c r="H178" s="368"/>
      <c r="K178" s="104"/>
      <c r="L178" s="104"/>
      <c r="M178" s="104"/>
      <c r="N178" s="104"/>
      <c r="O178" s="239"/>
      <c r="P178" s="104"/>
      <c r="Q178" s="104"/>
      <c r="R178" s="104"/>
      <c r="S178" s="104"/>
      <c r="T178" s="104"/>
      <c r="U178" s="104"/>
      <c r="V178" s="104"/>
      <c r="W178" s="2"/>
      <c r="X178" s="2"/>
      <c r="Y178" s="2"/>
      <c r="Z178" s="2"/>
      <c r="AA178" s="2"/>
    </row>
    <row r="179" spans="1:27">
      <c r="A179" s="369" t="s">
        <v>127</v>
      </c>
      <c r="B179" s="343"/>
      <c r="C179" s="343"/>
      <c r="D179" s="343"/>
      <c r="E179" s="370"/>
      <c r="F179" s="373" t="s">
        <v>128</v>
      </c>
      <c r="G179" s="374"/>
      <c r="J179" s="2"/>
      <c r="K179" s="104"/>
      <c r="L179" s="104"/>
      <c r="M179" s="104"/>
      <c r="N179" s="104"/>
      <c r="O179" s="239"/>
      <c r="P179" s="104"/>
      <c r="Q179" s="104"/>
      <c r="R179" s="104"/>
      <c r="S179" s="104"/>
      <c r="T179" s="104"/>
      <c r="U179" s="104"/>
      <c r="V179" s="104"/>
      <c r="W179" s="2"/>
      <c r="X179" s="2"/>
      <c r="Y179" s="2"/>
      <c r="Z179" s="2"/>
      <c r="AA179" s="2"/>
    </row>
    <row r="180" spans="1:27">
      <c r="A180" s="371"/>
      <c r="B180" s="344"/>
      <c r="C180" s="344"/>
      <c r="D180" s="344"/>
      <c r="E180" s="372"/>
      <c r="F180" s="375"/>
      <c r="G180" s="376"/>
      <c r="H180" s="10"/>
      <c r="J180" s="2"/>
      <c r="K180" s="104"/>
      <c r="L180" s="104"/>
      <c r="M180" s="104"/>
      <c r="N180" s="104"/>
      <c r="O180" s="239"/>
      <c r="P180" s="104"/>
      <c r="Q180" s="104"/>
      <c r="R180" s="104"/>
      <c r="S180" s="104"/>
      <c r="T180" s="104"/>
      <c r="U180" s="104"/>
      <c r="V180" s="104"/>
      <c r="W180" s="2"/>
      <c r="X180" s="2"/>
      <c r="Y180" s="2"/>
      <c r="Z180" s="2"/>
      <c r="AA180" s="2"/>
    </row>
    <row r="181" spans="1:27">
      <c r="A181" s="371"/>
      <c r="B181" s="344"/>
      <c r="C181" s="344"/>
      <c r="D181" s="344"/>
      <c r="E181" s="372"/>
      <c r="F181" s="375"/>
      <c r="G181" s="376"/>
      <c r="H181" s="123"/>
      <c r="J181" s="2"/>
      <c r="K181" s="104"/>
      <c r="L181" s="104"/>
      <c r="M181" s="104"/>
      <c r="N181" s="104"/>
      <c r="O181" s="239"/>
      <c r="P181" s="104"/>
      <c r="Q181" s="104"/>
      <c r="R181" s="104"/>
      <c r="S181" s="104"/>
      <c r="T181" s="104"/>
      <c r="U181" s="104"/>
      <c r="V181" s="104"/>
      <c r="W181" s="2"/>
      <c r="X181" s="2"/>
      <c r="Y181" s="2"/>
      <c r="Z181" s="2"/>
      <c r="AA181" s="2"/>
    </row>
    <row r="182" spans="1:27">
      <c r="A182" s="337" t="s">
        <v>129</v>
      </c>
      <c r="B182" s="338"/>
      <c r="C182" s="338"/>
      <c r="D182" s="338"/>
      <c r="E182" s="349"/>
      <c r="F182" s="347">
        <v>120.24</v>
      </c>
      <c r="G182" s="348"/>
      <c r="H182" s="2"/>
      <c r="J182" s="2"/>
      <c r="K182" s="104"/>
      <c r="L182" s="104"/>
      <c r="M182" s="104"/>
      <c r="N182" s="104"/>
      <c r="O182" s="239"/>
      <c r="P182" s="104"/>
      <c r="Q182" s="104"/>
      <c r="R182" s="104"/>
      <c r="S182" s="104"/>
      <c r="T182" s="104"/>
      <c r="U182" s="104"/>
      <c r="V182" s="104"/>
      <c r="W182" s="2"/>
      <c r="X182" s="2"/>
      <c r="Y182" s="2"/>
      <c r="Z182" s="2"/>
      <c r="AA182" s="2"/>
    </row>
    <row r="183" spans="1:27">
      <c r="A183" s="337" t="s">
        <v>130</v>
      </c>
      <c r="B183" s="338"/>
      <c r="C183" s="338"/>
      <c r="D183" s="338"/>
      <c r="E183" s="349"/>
      <c r="F183" s="347">
        <v>126.45</v>
      </c>
      <c r="G183" s="348"/>
      <c r="H183" s="2"/>
      <c r="J183" s="2"/>
      <c r="K183" s="104"/>
      <c r="L183" s="104"/>
      <c r="M183" s="104"/>
      <c r="N183" s="104"/>
      <c r="O183" s="239"/>
      <c r="P183" s="104"/>
      <c r="Q183" s="104"/>
      <c r="R183" s="104"/>
      <c r="S183" s="104"/>
      <c r="T183" s="104"/>
      <c r="U183" s="104"/>
      <c r="V183" s="104"/>
      <c r="W183" s="2"/>
      <c r="X183" s="2"/>
      <c r="Y183" s="2"/>
      <c r="Z183" s="2"/>
      <c r="AA183" s="2"/>
    </row>
    <row r="184" spans="1:27">
      <c r="A184" s="337" t="s">
        <v>131</v>
      </c>
      <c r="B184" s="338"/>
      <c r="C184" s="338"/>
      <c r="D184" s="338"/>
      <c r="E184" s="349"/>
      <c r="F184" s="347">
        <v>143.36000000000001</v>
      </c>
      <c r="G184" s="348"/>
      <c r="H184" s="2"/>
      <c r="J184" s="2"/>
      <c r="K184" s="104"/>
      <c r="L184" s="104"/>
      <c r="M184" s="104"/>
      <c r="N184" s="104"/>
      <c r="O184" s="239"/>
      <c r="P184" s="104"/>
      <c r="Q184" s="104"/>
      <c r="R184" s="104"/>
      <c r="S184" s="104"/>
      <c r="T184" s="104"/>
      <c r="U184" s="104"/>
      <c r="V184" s="104"/>
      <c r="W184" s="2"/>
      <c r="X184" s="2"/>
      <c r="Y184" s="2"/>
      <c r="Z184" s="2"/>
      <c r="AA184" s="2"/>
    </row>
    <row r="185" spans="1:27">
      <c r="A185" s="337" t="s">
        <v>132</v>
      </c>
      <c r="B185" s="338"/>
      <c r="C185" s="338"/>
      <c r="D185" s="338"/>
      <c r="E185" s="349"/>
      <c r="F185" s="347">
        <v>155.24</v>
      </c>
      <c r="G185" s="348"/>
      <c r="H185" s="2"/>
      <c r="J185" s="2"/>
      <c r="K185" s="104"/>
      <c r="L185" s="104"/>
      <c r="M185" s="104"/>
      <c r="N185" s="104"/>
      <c r="O185" s="239"/>
      <c r="P185" s="104"/>
      <c r="Q185" s="104"/>
      <c r="R185" s="104"/>
      <c r="S185" s="104"/>
      <c r="T185" s="104"/>
      <c r="U185" s="104"/>
      <c r="V185" s="104"/>
      <c r="W185" s="2"/>
      <c r="X185" s="2"/>
      <c r="Y185" s="2"/>
      <c r="Z185" s="2"/>
      <c r="AA185" s="2"/>
    </row>
    <row r="186" spans="1:27" ht="15.75" thickBot="1">
      <c r="A186" s="339" t="s">
        <v>133</v>
      </c>
      <c r="B186" s="340"/>
      <c r="C186" s="340"/>
      <c r="D186" s="340"/>
      <c r="E186" s="364"/>
      <c r="F186" s="365">
        <v>135.9</v>
      </c>
      <c r="G186" s="366"/>
      <c r="H186" s="2"/>
      <c r="I186" s="10"/>
      <c r="K186" s="104"/>
      <c r="L186" s="104"/>
      <c r="M186" s="104"/>
      <c r="N186" s="104"/>
      <c r="O186" s="239"/>
      <c r="P186" s="104"/>
      <c r="Q186" s="104"/>
      <c r="R186" s="104"/>
      <c r="S186" s="104"/>
      <c r="T186" s="104"/>
      <c r="U186" s="104"/>
      <c r="V186" s="104"/>
      <c r="W186" s="2"/>
      <c r="X186" s="2"/>
      <c r="Y186" s="2"/>
      <c r="Z186" s="2"/>
      <c r="AA186" s="2"/>
    </row>
    <row r="187" spans="1:27">
      <c r="F187" s="2"/>
      <c r="H187" s="28"/>
      <c r="I187" s="28"/>
      <c r="K187" s="104"/>
      <c r="L187" s="104"/>
      <c r="M187" s="104"/>
      <c r="N187" s="104"/>
      <c r="O187" s="239"/>
      <c r="P187" s="104"/>
      <c r="Q187" s="104"/>
      <c r="R187" s="104"/>
      <c r="S187" s="104"/>
      <c r="T187" s="104"/>
      <c r="U187" s="104"/>
      <c r="V187" s="104"/>
      <c r="W187" s="2"/>
      <c r="X187" s="2"/>
      <c r="Y187" s="2"/>
      <c r="Z187" s="2"/>
      <c r="AA187" s="2"/>
    </row>
    <row r="188" spans="1:27">
      <c r="F188" s="2"/>
      <c r="G188" s="2"/>
      <c r="H188" s="2"/>
      <c r="K188" s="104"/>
      <c r="L188" s="104"/>
      <c r="M188" s="104"/>
      <c r="N188" s="104"/>
      <c r="O188" s="239"/>
      <c r="P188" s="104"/>
      <c r="Q188" s="104"/>
      <c r="R188" s="104"/>
      <c r="S188" s="104"/>
      <c r="T188" s="104"/>
      <c r="U188" s="104"/>
      <c r="V188" s="104"/>
    </row>
    <row r="189" spans="1:27">
      <c r="K189" s="104"/>
      <c r="L189" s="104"/>
      <c r="M189" s="104"/>
      <c r="N189" s="104"/>
      <c r="O189" s="239"/>
      <c r="P189" s="104"/>
      <c r="Q189" s="104"/>
      <c r="R189" s="104"/>
      <c r="S189" s="104"/>
      <c r="T189" s="104"/>
      <c r="U189" s="104"/>
      <c r="V189" s="104"/>
    </row>
    <row r="190" spans="1:27" ht="21">
      <c r="A190" s="367" t="s">
        <v>429</v>
      </c>
      <c r="B190" s="367"/>
      <c r="C190" s="367"/>
      <c r="D190" s="367"/>
      <c r="E190" s="367"/>
      <c r="F190" s="367"/>
      <c r="G190" s="367"/>
      <c r="H190" s="367"/>
      <c r="I190" s="367"/>
      <c r="J190" s="367"/>
      <c r="K190" s="367"/>
      <c r="L190" s="367"/>
      <c r="M190" s="367"/>
      <c r="N190" s="367"/>
      <c r="O190" s="367"/>
      <c r="P190" s="367"/>
      <c r="Q190" s="367"/>
      <c r="R190" s="367"/>
      <c r="S190" s="367"/>
      <c r="T190" s="367"/>
      <c r="U190" s="367"/>
    </row>
  </sheetData>
  <mergeCells count="195">
    <mergeCell ref="A120:B120"/>
    <mergeCell ref="A121:B121"/>
    <mergeCell ref="A122:B122"/>
    <mergeCell ref="A123:B123"/>
    <mergeCell ref="A124:B124"/>
    <mergeCell ref="A125:B125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C104:C106"/>
    <mergeCell ref="D104:D106"/>
    <mergeCell ref="E104:E106"/>
    <mergeCell ref="F104:F106"/>
    <mergeCell ref="G104:G106"/>
    <mergeCell ref="H104:H106"/>
    <mergeCell ref="I104:I106"/>
    <mergeCell ref="A107:B107"/>
    <mergeCell ref="A108:B108"/>
    <mergeCell ref="A25:E25"/>
    <mergeCell ref="F25:G25"/>
    <mergeCell ref="A26:E26"/>
    <mergeCell ref="F26:G26"/>
    <mergeCell ref="A27:E27"/>
    <mergeCell ref="F27:G27"/>
    <mergeCell ref="J8:J10"/>
    <mergeCell ref="K8:K10"/>
    <mergeCell ref="L8:L10"/>
    <mergeCell ref="A23:J24"/>
    <mergeCell ref="M8:M10"/>
    <mergeCell ref="A2:U2"/>
    <mergeCell ref="A4:G4"/>
    <mergeCell ref="A7:I7"/>
    <mergeCell ref="A8:C10"/>
    <mergeCell ref="D8:D10"/>
    <mergeCell ref="E8:E10"/>
    <mergeCell ref="F8:F10"/>
    <mergeCell ref="G8:G10"/>
    <mergeCell ref="H8:H10"/>
    <mergeCell ref="I8:I10"/>
    <mergeCell ref="A34:E34"/>
    <mergeCell ref="F34:G34"/>
    <mergeCell ref="A35:E35"/>
    <mergeCell ref="F35:G35"/>
    <mergeCell ref="A28:E28"/>
    <mergeCell ref="F28:G28"/>
    <mergeCell ref="A29:E29"/>
    <mergeCell ref="F29:G29"/>
    <mergeCell ref="A32:E32"/>
    <mergeCell ref="F32:G32"/>
    <mergeCell ref="A33:E33"/>
    <mergeCell ref="F33:G33"/>
    <mergeCell ref="K43:K45"/>
    <mergeCell ref="L43:L45"/>
    <mergeCell ref="A46:C46"/>
    <mergeCell ref="A47:C47"/>
    <mergeCell ref="A36:E36"/>
    <mergeCell ref="F36:G36"/>
    <mergeCell ref="A39:U39"/>
    <mergeCell ref="A42:I42"/>
    <mergeCell ref="A43:C45"/>
    <mergeCell ref="D43:D45"/>
    <mergeCell ref="E43:E45"/>
    <mergeCell ref="F43:F45"/>
    <mergeCell ref="G43:G45"/>
    <mergeCell ref="H43:H45"/>
    <mergeCell ref="A55:C55"/>
    <mergeCell ref="A65:B67"/>
    <mergeCell ref="C65:C67"/>
    <mergeCell ref="D65:D67"/>
    <mergeCell ref="E65:E67"/>
    <mergeCell ref="I43:I45"/>
    <mergeCell ref="J43:J45"/>
    <mergeCell ref="A48:C48"/>
    <mergeCell ref="A51:C51"/>
    <mergeCell ref="A52:C52"/>
    <mergeCell ref="A53:C53"/>
    <mergeCell ref="A54:C54"/>
    <mergeCell ref="A56:C56"/>
    <mergeCell ref="A57:C57"/>
    <mergeCell ref="A49:C49"/>
    <mergeCell ref="A50:C50"/>
    <mergeCell ref="J65:J67"/>
    <mergeCell ref="I65:I67"/>
    <mergeCell ref="A96:B96"/>
    <mergeCell ref="A133:B135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3:B93"/>
    <mergeCell ref="A94:B94"/>
    <mergeCell ref="A95:B95"/>
    <mergeCell ref="A88:B88"/>
    <mergeCell ref="A89:B89"/>
    <mergeCell ref="A90:B90"/>
    <mergeCell ref="A91:B91"/>
    <mergeCell ref="A104:B106"/>
    <mergeCell ref="A109:B109"/>
    <mergeCell ref="A110:B110"/>
    <mergeCell ref="A143:B143"/>
    <mergeCell ref="A145:B145"/>
    <mergeCell ref="A146:B146"/>
    <mergeCell ref="A147:B147"/>
    <mergeCell ref="A148:B148"/>
    <mergeCell ref="A142:B142"/>
    <mergeCell ref="A144:B144"/>
    <mergeCell ref="I133:I135"/>
    <mergeCell ref="A136:B136"/>
    <mergeCell ref="A137:B137"/>
    <mergeCell ref="A138:B138"/>
    <mergeCell ref="A139:B139"/>
    <mergeCell ref="A140:B140"/>
    <mergeCell ref="C133:C135"/>
    <mergeCell ref="D133:D135"/>
    <mergeCell ref="E133:E135"/>
    <mergeCell ref="F133:F135"/>
    <mergeCell ref="G133:G135"/>
    <mergeCell ref="H133:H135"/>
    <mergeCell ref="N168:N170"/>
    <mergeCell ref="A169:E169"/>
    <mergeCell ref="F169:G169"/>
    <mergeCell ref="A170:E170"/>
    <mergeCell ref="F170:G170"/>
    <mergeCell ref="F157:F159"/>
    <mergeCell ref="G157:G159"/>
    <mergeCell ref="H157:H159"/>
    <mergeCell ref="A160:B160"/>
    <mergeCell ref="A163:J164"/>
    <mergeCell ref="A165:E167"/>
    <mergeCell ref="F165:G167"/>
    <mergeCell ref="A157:B159"/>
    <mergeCell ref="C157:C159"/>
    <mergeCell ref="D157:D159"/>
    <mergeCell ref="E157:E159"/>
    <mergeCell ref="A186:E186"/>
    <mergeCell ref="F186:G186"/>
    <mergeCell ref="A190:U190"/>
    <mergeCell ref="K175:M175"/>
    <mergeCell ref="A176:H178"/>
    <mergeCell ref="A179:E181"/>
    <mergeCell ref="F179:G181"/>
    <mergeCell ref="A182:E182"/>
    <mergeCell ref="F182:G182"/>
    <mergeCell ref="A183:E183"/>
    <mergeCell ref="F183:G183"/>
    <mergeCell ref="A184:E184"/>
    <mergeCell ref="M65:M67"/>
    <mergeCell ref="F184:G184"/>
    <mergeCell ref="A185:E185"/>
    <mergeCell ref="F185:G185"/>
    <mergeCell ref="A173:E173"/>
    <mergeCell ref="F173:G173"/>
    <mergeCell ref="K173:M173"/>
    <mergeCell ref="A174:E174"/>
    <mergeCell ref="F174:G174"/>
    <mergeCell ref="K174:M174"/>
    <mergeCell ref="A171:E171"/>
    <mergeCell ref="F171:G171"/>
    <mergeCell ref="K171:M171"/>
    <mergeCell ref="A172:E172"/>
    <mergeCell ref="F172:G172"/>
    <mergeCell ref="K172:M172"/>
    <mergeCell ref="A168:E168"/>
    <mergeCell ref="F168:G168"/>
    <mergeCell ref="A149:B149"/>
    <mergeCell ref="A150:B150"/>
    <mergeCell ref="A141:B141"/>
    <mergeCell ref="A92:B92"/>
    <mergeCell ref="K65:K67"/>
    <mergeCell ref="L65:L67"/>
    <mergeCell ref="A70:B70"/>
    <mergeCell ref="A71:B71"/>
    <mergeCell ref="A72:B72"/>
    <mergeCell ref="A73:B73"/>
    <mergeCell ref="A74:B74"/>
    <mergeCell ref="A75:B75"/>
    <mergeCell ref="F65:F67"/>
    <mergeCell ref="G65:G67"/>
    <mergeCell ref="H65:H67"/>
    <mergeCell ref="A68:B68"/>
    <mergeCell ref="A69:B69"/>
  </mergeCells>
  <pageMargins left="0.25" right="0.25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3606-2D5E-4DD7-BD02-9380090505FA}">
  <sheetPr>
    <tabColor rgb="FF92D050"/>
  </sheetPr>
  <dimension ref="A2:J153"/>
  <sheetViews>
    <sheetView showGridLines="0" zoomScale="85" zoomScaleNormal="85" workbookViewId="0">
      <selection activeCell="I22" sqref="I22"/>
    </sheetView>
  </sheetViews>
  <sheetFormatPr defaultColWidth="9.140625" defaultRowHeight="15"/>
  <cols>
    <col min="3" max="3" width="69.7109375" customWidth="1"/>
    <col min="4" max="4" width="1.85546875" customWidth="1"/>
    <col min="5" max="5" width="9.140625" hidden="1" customWidth="1"/>
    <col min="6" max="6" width="23" customWidth="1"/>
    <col min="7" max="7" width="24.5703125" style="104" customWidth="1"/>
    <col min="8" max="8" width="27.140625" customWidth="1"/>
  </cols>
  <sheetData>
    <row r="2" spans="1:10" ht="21">
      <c r="A2" s="367" t="s">
        <v>134</v>
      </c>
      <c r="B2" s="367"/>
      <c r="C2" s="367"/>
      <c r="D2" s="367"/>
      <c r="E2" s="367"/>
      <c r="F2" s="367"/>
      <c r="G2" s="367"/>
      <c r="H2" s="19"/>
      <c r="I2" s="19"/>
    </row>
    <row r="4" spans="1:10">
      <c r="A4" t="s">
        <v>135</v>
      </c>
      <c r="G4" s="258"/>
    </row>
    <row r="5" spans="1:10" ht="15.75" thickBot="1">
      <c r="A5" s="22"/>
      <c r="B5" s="22"/>
      <c r="C5" s="22"/>
      <c r="D5" s="22"/>
      <c r="E5" s="22"/>
      <c r="F5" s="21"/>
      <c r="H5" s="2"/>
      <c r="J5" s="103"/>
    </row>
    <row r="6" spans="1:10">
      <c r="A6" s="439" t="s">
        <v>136</v>
      </c>
      <c r="B6" s="440"/>
      <c r="C6" s="440"/>
      <c r="D6" s="440"/>
      <c r="E6" s="440"/>
      <c r="F6" s="295" t="s">
        <v>128</v>
      </c>
      <c r="H6" s="2"/>
    </row>
    <row r="7" spans="1:10">
      <c r="A7" s="426" t="s">
        <v>137</v>
      </c>
      <c r="B7" s="427"/>
      <c r="C7" s="427"/>
      <c r="D7" s="427"/>
      <c r="E7" s="441"/>
      <c r="F7" s="299">
        <v>1663.16</v>
      </c>
      <c r="G7" s="2"/>
      <c r="H7" s="2"/>
    </row>
    <row r="8" spans="1:10">
      <c r="A8" s="426" t="s">
        <v>138</v>
      </c>
      <c r="B8" s="427"/>
      <c r="C8" s="427"/>
      <c r="D8" s="427"/>
      <c r="E8" s="441"/>
      <c r="F8" s="299">
        <v>751.89996350000001</v>
      </c>
      <c r="G8" s="2"/>
      <c r="H8" s="2"/>
    </row>
    <row r="9" spans="1:10">
      <c r="A9" s="426" t="s">
        <v>139</v>
      </c>
      <c r="B9" s="427"/>
      <c r="C9" s="427"/>
      <c r="D9" s="427"/>
      <c r="E9" s="441"/>
      <c r="F9" s="299">
        <v>751.89996350000001</v>
      </c>
      <c r="G9" s="2"/>
      <c r="H9" s="2"/>
    </row>
    <row r="10" spans="1:10">
      <c r="A10" s="426" t="s">
        <v>140</v>
      </c>
      <c r="B10" s="427"/>
      <c r="C10" s="427"/>
      <c r="D10" s="427"/>
      <c r="E10" s="441"/>
      <c r="F10" s="299">
        <v>586.26592275999997</v>
      </c>
      <c r="G10" s="2"/>
      <c r="H10" s="2"/>
    </row>
    <row r="11" spans="1:10" ht="15.75" thickBot="1">
      <c r="A11" s="429" t="s">
        <v>141</v>
      </c>
      <c r="B11" s="430"/>
      <c r="C11" s="430"/>
      <c r="D11" s="430"/>
      <c r="E11" s="438"/>
      <c r="F11" s="300">
        <v>424.23939403999998</v>
      </c>
      <c r="G11" s="2"/>
      <c r="H11" s="2"/>
    </row>
    <row r="12" spans="1:10" ht="15.75" thickBot="1">
      <c r="A12" s="25"/>
      <c r="B12" s="36"/>
      <c r="C12" s="36"/>
      <c r="D12" s="36"/>
      <c r="E12" s="36"/>
      <c r="F12" s="35"/>
      <c r="H12" s="2"/>
    </row>
    <row r="13" spans="1:10">
      <c r="A13" s="423" t="s">
        <v>142</v>
      </c>
      <c r="B13" s="424"/>
      <c r="C13" s="424"/>
      <c r="D13" s="424"/>
      <c r="E13" s="442"/>
      <c r="F13" s="296" t="s">
        <v>128</v>
      </c>
      <c r="H13" s="2"/>
    </row>
    <row r="14" spans="1:10">
      <c r="A14" s="426" t="s">
        <v>143</v>
      </c>
      <c r="B14" s="427"/>
      <c r="C14" s="427"/>
      <c r="D14" s="427"/>
      <c r="E14" s="441"/>
      <c r="F14" s="299">
        <v>586.26592275999997</v>
      </c>
      <c r="G14" s="2"/>
      <c r="H14" s="2"/>
    </row>
    <row r="15" spans="1:10">
      <c r="A15" s="426" t="s">
        <v>144</v>
      </c>
      <c r="B15" s="427"/>
      <c r="C15" s="427"/>
      <c r="D15" s="427"/>
      <c r="E15" s="441"/>
      <c r="F15" s="299">
        <v>316.37578951999996</v>
      </c>
      <c r="G15" s="2"/>
      <c r="H15" s="2"/>
    </row>
    <row r="16" spans="1:10">
      <c r="A16" s="426" t="s">
        <v>430</v>
      </c>
      <c r="B16" s="427"/>
      <c r="C16" s="427"/>
      <c r="D16" s="427"/>
      <c r="E16" s="441"/>
      <c r="F16" s="299">
        <v>424.23939403999998</v>
      </c>
      <c r="G16" s="2"/>
      <c r="H16" s="2"/>
    </row>
    <row r="17" spans="1:8">
      <c r="A17" s="443" t="s">
        <v>431</v>
      </c>
      <c r="B17" s="444"/>
      <c r="C17" s="444"/>
      <c r="D17" s="445"/>
      <c r="E17" s="335"/>
      <c r="F17" s="336">
        <v>316.38</v>
      </c>
      <c r="G17" s="2"/>
      <c r="H17" s="2"/>
    </row>
    <row r="18" spans="1:8" ht="15.75" thickBot="1">
      <c r="A18" s="429" t="s">
        <v>145</v>
      </c>
      <c r="B18" s="430"/>
      <c r="C18" s="430"/>
      <c r="D18" s="430"/>
      <c r="E18" s="438"/>
      <c r="F18" s="300">
        <v>316.37578951999996</v>
      </c>
      <c r="G18" s="2"/>
      <c r="H18" s="2"/>
    </row>
    <row r="19" spans="1:8" ht="15.75" thickBot="1">
      <c r="A19" s="36"/>
      <c r="B19" s="36"/>
      <c r="C19" s="36"/>
      <c r="D19" s="36"/>
      <c r="E19" s="36"/>
      <c r="F19" s="35"/>
      <c r="H19" s="2"/>
    </row>
    <row r="20" spans="1:8">
      <c r="A20" s="423" t="s">
        <v>146</v>
      </c>
      <c r="B20" s="424"/>
      <c r="C20" s="424"/>
      <c r="D20" s="424"/>
      <c r="E20" s="425"/>
      <c r="F20" s="297" t="s">
        <v>128</v>
      </c>
      <c r="H20" s="2"/>
    </row>
    <row r="21" spans="1:8">
      <c r="A21" s="426" t="s">
        <v>147</v>
      </c>
      <c r="B21" s="427"/>
      <c r="C21" s="427"/>
      <c r="D21" s="427"/>
      <c r="E21" s="428"/>
      <c r="F21" s="299">
        <v>424.23939403999998</v>
      </c>
      <c r="G21" s="2"/>
      <c r="H21" s="2"/>
    </row>
    <row r="22" spans="1:8" ht="15.75" thickBot="1">
      <c r="A22" s="429" t="s">
        <v>148</v>
      </c>
      <c r="B22" s="430"/>
      <c r="C22" s="430"/>
      <c r="D22" s="430"/>
      <c r="E22" s="431"/>
      <c r="F22" s="300">
        <v>228.06711088</v>
      </c>
      <c r="G22" s="2"/>
      <c r="H22" s="2"/>
    </row>
    <row r="23" spans="1:8" ht="15.75" thickBot="1">
      <c r="A23" s="36"/>
      <c r="B23" s="36"/>
      <c r="C23" s="36"/>
      <c r="D23" s="36"/>
      <c r="E23" s="36"/>
      <c r="F23" s="35"/>
      <c r="H23" s="2"/>
    </row>
    <row r="24" spans="1:8">
      <c r="A24" s="432" t="s">
        <v>149</v>
      </c>
      <c r="B24" s="433"/>
      <c r="C24" s="433"/>
      <c r="D24" s="433"/>
      <c r="E24" s="434"/>
      <c r="F24" s="298" t="s">
        <v>128</v>
      </c>
      <c r="H24" s="2"/>
    </row>
    <row r="25" spans="1:8">
      <c r="A25" s="337" t="s">
        <v>150</v>
      </c>
      <c r="B25" s="338"/>
      <c r="C25" s="338"/>
      <c r="D25" s="338"/>
      <c r="E25" s="349"/>
      <c r="F25" s="299">
        <v>252.9780365</v>
      </c>
      <c r="G25" s="2"/>
      <c r="H25" s="2"/>
    </row>
    <row r="26" spans="1:8">
      <c r="A26" s="435" t="s">
        <v>151</v>
      </c>
      <c r="B26" s="436"/>
      <c r="C26" s="436"/>
      <c r="D26" s="436"/>
      <c r="E26" s="437"/>
      <c r="F26" s="299">
        <v>228.06711088</v>
      </c>
      <c r="G26" s="2"/>
      <c r="H26" s="2"/>
    </row>
    <row r="27" spans="1:8" ht="15.75" thickBot="1">
      <c r="A27" s="420" t="s">
        <v>152</v>
      </c>
      <c r="B27" s="421"/>
      <c r="C27" s="421"/>
      <c r="D27" s="421"/>
      <c r="E27" s="422"/>
      <c r="F27" s="300">
        <v>164.99091881999999</v>
      </c>
      <c r="G27" s="2"/>
      <c r="H27" s="2"/>
    </row>
    <row r="28" spans="1:8">
      <c r="F28" s="2"/>
      <c r="H28" s="2"/>
    </row>
    <row r="29" spans="1:8">
      <c r="H29" s="2"/>
    </row>
    <row r="153" spans="1:1">
      <c r="A153" t="e">
        <f>'CÀRRECS ACADÈMICS'!#REF!- Les dues pagues extres inclouen: sou base i triennis</f>
        <v>#REF!</v>
      </c>
    </row>
  </sheetData>
  <mergeCells count="20">
    <mergeCell ref="A18:E18"/>
    <mergeCell ref="A2:G2"/>
    <mergeCell ref="A6:E6"/>
    <mergeCell ref="A7:E7"/>
    <mergeCell ref="A8:E8"/>
    <mergeCell ref="A9:E9"/>
    <mergeCell ref="A10:E10"/>
    <mergeCell ref="A11:E11"/>
    <mergeCell ref="A13:E13"/>
    <mergeCell ref="A14:E14"/>
    <mergeCell ref="A15:E15"/>
    <mergeCell ref="A16:E16"/>
    <mergeCell ref="A17:D17"/>
    <mergeCell ref="A27:E27"/>
    <mergeCell ref="A20:E20"/>
    <mergeCell ref="A21:E21"/>
    <mergeCell ref="A22:E22"/>
    <mergeCell ref="A24:E24"/>
    <mergeCell ref="A25:E25"/>
    <mergeCell ref="A26:E26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5EAE-AB97-4AB2-98B8-746E5A4BD129}">
  <sheetPr>
    <tabColor rgb="FF92D050"/>
    <pageSetUpPr fitToPage="1"/>
  </sheetPr>
  <dimension ref="A1:L115"/>
  <sheetViews>
    <sheetView showGridLines="0" zoomScale="85" zoomScaleNormal="85" workbookViewId="0">
      <selection activeCell="J103" sqref="J103"/>
    </sheetView>
  </sheetViews>
  <sheetFormatPr defaultColWidth="9.140625" defaultRowHeight="15"/>
  <cols>
    <col min="3" max="3" width="41.7109375" customWidth="1"/>
    <col min="4" max="4" width="9.140625" customWidth="1"/>
    <col min="5" max="5" width="21.7109375" customWidth="1"/>
    <col min="6" max="6" width="25.5703125" customWidth="1"/>
    <col min="7" max="7" width="17" customWidth="1"/>
    <col min="8" max="8" width="14.7109375" style="2" customWidth="1"/>
    <col min="9" max="9" width="17" style="2" customWidth="1"/>
    <col min="10" max="10" width="14.42578125" customWidth="1"/>
    <col min="11" max="11" width="17.85546875" customWidth="1"/>
    <col min="12" max="12" width="39.28515625" bestFit="1" customWidth="1"/>
  </cols>
  <sheetData>
    <row r="1" spans="1:12">
      <c r="A1" s="16"/>
    </row>
    <row r="2" spans="1:12" ht="21">
      <c r="A2" s="367" t="s">
        <v>153</v>
      </c>
      <c r="B2" s="367"/>
      <c r="C2" s="367"/>
      <c r="D2" s="367"/>
      <c r="E2" s="367"/>
      <c r="F2" s="367"/>
      <c r="G2" s="367"/>
      <c r="H2" s="367"/>
      <c r="I2" s="367"/>
      <c r="J2" s="19"/>
    </row>
    <row r="4" spans="1:12" ht="21" customHeight="1">
      <c r="A4" s="368" t="s">
        <v>154</v>
      </c>
      <c r="B4" s="368"/>
      <c r="C4" s="368"/>
      <c r="D4" s="368"/>
      <c r="E4" s="368"/>
      <c r="F4" s="368"/>
      <c r="G4" s="368"/>
      <c r="H4" s="368"/>
      <c r="I4" s="368"/>
      <c r="J4" s="368"/>
    </row>
    <row r="5" spans="1:12" ht="15.75" customHeight="1" thickBot="1">
      <c r="A5" s="368"/>
      <c r="B5" s="368"/>
      <c r="C5" s="368"/>
      <c r="D5" s="368"/>
      <c r="E5" s="368"/>
      <c r="F5" s="368"/>
      <c r="G5" s="368"/>
      <c r="H5" s="368"/>
      <c r="I5" s="368"/>
      <c r="J5" s="368"/>
    </row>
    <row r="6" spans="1:12" ht="15" customHeight="1">
      <c r="A6" s="369" t="s">
        <v>102</v>
      </c>
      <c r="B6" s="343"/>
      <c r="C6" s="343"/>
      <c r="D6" s="391" t="s">
        <v>155</v>
      </c>
      <c r="E6" s="374"/>
      <c r="F6" s="385" t="s">
        <v>156</v>
      </c>
      <c r="G6" s="370" t="s">
        <v>157</v>
      </c>
      <c r="I6" s="228"/>
      <c r="J6" s="39"/>
      <c r="K6" s="39"/>
      <c r="L6" s="39"/>
    </row>
    <row r="7" spans="1:12">
      <c r="A7" s="371"/>
      <c r="B7" s="344"/>
      <c r="C7" s="344"/>
      <c r="D7" s="392"/>
      <c r="E7" s="376"/>
      <c r="F7" s="383"/>
      <c r="G7" s="372"/>
      <c r="I7" s="59"/>
      <c r="J7" s="39"/>
      <c r="K7" s="39"/>
      <c r="L7" s="39"/>
    </row>
    <row r="8" spans="1:12">
      <c r="A8" s="371"/>
      <c r="B8" s="344"/>
      <c r="C8" s="344"/>
      <c r="D8" s="392"/>
      <c r="E8" s="376"/>
      <c r="F8" s="383"/>
      <c r="G8" s="372"/>
      <c r="I8" s="59"/>
      <c r="J8" s="39"/>
      <c r="K8" s="39"/>
      <c r="L8" s="39"/>
    </row>
    <row r="9" spans="1:12">
      <c r="A9" s="398">
        <v>29</v>
      </c>
      <c r="B9" s="399"/>
      <c r="C9" s="399"/>
      <c r="D9" s="448" t="s">
        <v>158</v>
      </c>
      <c r="E9" s="449"/>
      <c r="F9" s="301">
        <v>173.47</v>
      </c>
      <c r="G9" s="302">
        <v>10.94</v>
      </c>
      <c r="J9" s="2"/>
      <c r="K9" s="238"/>
      <c r="L9" s="39"/>
    </row>
    <row r="10" spans="1:12">
      <c r="A10" s="398">
        <v>27</v>
      </c>
      <c r="B10" s="399"/>
      <c r="C10" s="399"/>
      <c r="D10" s="448" t="s">
        <v>159</v>
      </c>
      <c r="E10" s="449"/>
      <c r="F10" s="301">
        <v>140.5</v>
      </c>
      <c r="G10" s="302">
        <v>8.9</v>
      </c>
      <c r="J10" s="2"/>
      <c r="K10" s="238"/>
      <c r="L10" s="39"/>
    </row>
    <row r="11" spans="1:12" ht="15.75" thickBot="1">
      <c r="A11" s="418">
        <v>26</v>
      </c>
      <c r="B11" s="419"/>
      <c r="C11" s="419"/>
      <c r="D11" s="450" t="s">
        <v>160</v>
      </c>
      <c r="E11" s="451"/>
      <c r="F11" s="303">
        <v>118.90721374</v>
      </c>
      <c r="G11" s="304">
        <v>7.4762923200000007</v>
      </c>
      <c r="J11" s="2"/>
      <c r="K11" s="238"/>
      <c r="L11" s="39"/>
    </row>
    <row r="12" spans="1:12">
      <c r="A12" s="413"/>
      <c r="B12" s="413"/>
      <c r="C12" s="413"/>
      <c r="D12" s="446"/>
      <c r="E12" s="446"/>
      <c r="F12" s="447"/>
      <c r="G12" s="447"/>
      <c r="I12" s="447"/>
      <c r="J12" s="447"/>
    </row>
    <row r="13" spans="1:12">
      <c r="A13" s="413"/>
      <c r="B13" s="413"/>
      <c r="C13" s="413"/>
      <c r="D13" s="446"/>
      <c r="E13" s="446"/>
      <c r="F13" s="447"/>
      <c r="G13" s="447"/>
      <c r="I13" s="447"/>
      <c r="J13" s="447"/>
    </row>
    <row r="14" spans="1:12" ht="15" customHeight="1">
      <c r="A14" s="368" t="s">
        <v>161</v>
      </c>
      <c r="B14" s="368"/>
      <c r="C14" s="368"/>
      <c r="D14" s="368"/>
      <c r="E14" s="368"/>
      <c r="F14" s="368"/>
      <c r="G14" s="368"/>
      <c r="H14" s="368"/>
      <c r="I14" s="368"/>
      <c r="J14" s="17"/>
    </row>
    <row r="15" spans="1:12" ht="15.75" customHeight="1" thickBot="1">
      <c r="A15" s="368"/>
      <c r="B15" s="368"/>
      <c r="C15" s="368"/>
      <c r="D15" s="368"/>
      <c r="E15" s="368"/>
      <c r="F15" s="368"/>
      <c r="G15" s="368"/>
      <c r="H15" s="368"/>
      <c r="I15" s="368"/>
      <c r="J15" s="17"/>
    </row>
    <row r="16" spans="1:12" ht="15" customHeight="1">
      <c r="A16" s="369" t="s">
        <v>3</v>
      </c>
      <c r="B16" s="343"/>
      <c r="C16" s="343"/>
      <c r="D16" s="391" t="s">
        <v>128</v>
      </c>
      <c r="E16" s="374"/>
      <c r="I16" s="59"/>
      <c r="J16" s="39"/>
    </row>
    <row r="17" spans="1:10">
      <c r="A17" s="371"/>
      <c r="B17" s="344"/>
      <c r="C17" s="344"/>
      <c r="D17" s="392"/>
      <c r="E17" s="376"/>
      <c r="I17" s="59"/>
      <c r="J17" s="39"/>
    </row>
    <row r="18" spans="1:10">
      <c r="A18" s="371"/>
      <c r="B18" s="344"/>
      <c r="C18" s="344"/>
      <c r="D18" s="392"/>
      <c r="E18" s="376"/>
      <c r="I18" s="59"/>
      <c r="J18" s="39"/>
    </row>
    <row r="19" spans="1:10">
      <c r="A19" s="459" t="s">
        <v>162</v>
      </c>
      <c r="B19" s="460"/>
      <c r="C19" s="460"/>
      <c r="D19" s="457">
        <v>185.28</v>
      </c>
      <c r="E19" s="458"/>
      <c r="F19" s="2"/>
      <c r="I19" s="59"/>
      <c r="J19" s="39"/>
    </row>
    <row r="20" spans="1:10">
      <c r="A20" s="459" t="s">
        <v>163</v>
      </c>
      <c r="B20" s="460"/>
      <c r="C20" s="460"/>
      <c r="D20" s="457">
        <v>150.08000000000001</v>
      </c>
      <c r="E20" s="458"/>
      <c r="F20" s="2"/>
      <c r="I20" s="59"/>
      <c r="J20" s="39"/>
    </row>
    <row r="21" spans="1:10">
      <c r="A21" s="459" t="s">
        <v>164</v>
      </c>
      <c r="B21" s="460"/>
      <c r="C21" s="460"/>
      <c r="D21" s="457">
        <v>139.38</v>
      </c>
      <c r="E21" s="458"/>
      <c r="F21" s="2"/>
      <c r="G21" s="2"/>
      <c r="I21" s="59"/>
      <c r="J21" s="39"/>
    </row>
    <row r="22" spans="1:10">
      <c r="A22" s="459" t="s">
        <v>165</v>
      </c>
      <c r="B22" s="460"/>
      <c r="C22" s="460"/>
      <c r="D22" s="457">
        <v>128.65</v>
      </c>
      <c r="E22" s="458"/>
      <c r="F22" s="2"/>
      <c r="G22" s="2"/>
      <c r="I22" s="59"/>
      <c r="J22" s="39"/>
    </row>
    <row r="23" spans="1:10" ht="15.75" thickBot="1">
      <c r="A23" s="463" t="s">
        <v>166</v>
      </c>
      <c r="B23" s="464"/>
      <c r="C23" s="464"/>
      <c r="D23" s="461">
        <v>117.95</v>
      </c>
      <c r="E23" s="462"/>
      <c r="F23" s="2"/>
      <c r="I23" s="59"/>
      <c r="J23" s="39"/>
    </row>
    <row r="24" spans="1:10">
      <c r="G24" s="2"/>
    </row>
    <row r="26" spans="1:10" ht="21">
      <c r="A26" s="367" t="s">
        <v>167</v>
      </c>
      <c r="B26" s="367"/>
      <c r="C26" s="367"/>
      <c r="D26" s="367"/>
      <c r="E26" s="367"/>
      <c r="F26" s="367"/>
      <c r="G26" s="367"/>
      <c r="H26" s="367"/>
      <c r="I26" s="367"/>
      <c r="J26" s="19"/>
    </row>
    <row r="27" spans="1:10" ht="17.25" customHeight="1">
      <c r="A27" s="20"/>
      <c r="B27" s="20"/>
      <c r="C27" s="20"/>
      <c r="D27" s="20"/>
      <c r="E27" s="20"/>
      <c r="F27" s="20"/>
      <c r="G27" s="20"/>
      <c r="H27" s="242"/>
      <c r="I27" s="242"/>
    </row>
    <row r="28" spans="1:10" ht="10.5" customHeight="1"/>
    <row r="29" spans="1:10" ht="18.75">
      <c r="A29" s="17" t="s">
        <v>168</v>
      </c>
      <c r="B29" s="17"/>
      <c r="C29" s="17"/>
      <c r="D29" s="17"/>
      <c r="E29" s="17"/>
      <c r="F29" s="17"/>
      <c r="G29" s="17"/>
      <c r="H29" s="234"/>
      <c r="I29" s="234"/>
    </row>
    <row r="30" spans="1:10" ht="19.5" thickBot="1">
      <c r="A30" s="17"/>
      <c r="B30" s="17"/>
      <c r="C30" s="17"/>
      <c r="D30" s="17"/>
      <c r="E30" s="17"/>
      <c r="F30" s="17"/>
      <c r="G30" s="17"/>
      <c r="H30" s="234"/>
      <c r="I30" s="234"/>
    </row>
    <row r="31" spans="1:10" ht="15" customHeight="1">
      <c r="A31" s="369" t="s">
        <v>169</v>
      </c>
      <c r="B31" s="343"/>
      <c r="C31" s="370"/>
      <c r="D31" s="385" t="s">
        <v>3</v>
      </c>
      <c r="E31" s="382"/>
      <c r="F31" s="454" t="s">
        <v>170</v>
      </c>
    </row>
    <row r="32" spans="1:10">
      <c r="A32" s="371"/>
      <c r="B32" s="344"/>
      <c r="C32" s="372"/>
      <c r="D32" s="383"/>
      <c r="E32" s="384"/>
      <c r="F32" s="455"/>
      <c r="I32" s="228"/>
    </row>
    <row r="33" spans="1:10" ht="15.75" thickBot="1">
      <c r="A33" s="371"/>
      <c r="B33" s="344"/>
      <c r="C33" s="372"/>
      <c r="D33" s="452"/>
      <c r="E33" s="453"/>
      <c r="F33" s="456"/>
      <c r="G33" s="104"/>
      <c r="H33" s="305"/>
    </row>
    <row r="34" spans="1:10">
      <c r="A34" s="465" t="s">
        <v>171</v>
      </c>
      <c r="B34" s="466"/>
      <c r="C34" s="467"/>
      <c r="D34" s="473" t="s">
        <v>172</v>
      </c>
      <c r="E34" s="474"/>
      <c r="F34" s="306">
        <v>34.678339779999995</v>
      </c>
      <c r="G34" s="2"/>
    </row>
    <row r="35" spans="1:10">
      <c r="A35" s="468"/>
      <c r="B35" s="400"/>
      <c r="C35" s="469"/>
      <c r="D35" s="475" t="s">
        <v>173</v>
      </c>
      <c r="E35" s="449"/>
      <c r="F35" s="307">
        <v>28.076291320000003</v>
      </c>
      <c r="G35" s="2"/>
    </row>
    <row r="36" spans="1:10" ht="15.75" thickBot="1">
      <c r="A36" s="468"/>
      <c r="B36" s="400"/>
      <c r="C36" s="469"/>
      <c r="D36" s="476" t="s">
        <v>174</v>
      </c>
      <c r="E36" s="451"/>
      <c r="F36" s="308">
        <v>23.765364699999999</v>
      </c>
      <c r="G36" s="2"/>
    </row>
    <row r="37" spans="1:10">
      <c r="A37" s="468"/>
      <c r="B37" s="400"/>
      <c r="C37" s="469"/>
      <c r="D37" s="477" t="s">
        <v>175</v>
      </c>
      <c r="E37" s="478"/>
      <c r="F37" s="306">
        <v>36.678046999999999</v>
      </c>
      <c r="G37" s="2"/>
    </row>
    <row r="38" spans="1:10">
      <c r="A38" s="468"/>
      <c r="B38" s="400"/>
      <c r="C38" s="469"/>
      <c r="D38" s="479" t="s">
        <v>176</v>
      </c>
      <c r="E38" s="480"/>
      <c r="F38" s="307">
        <v>29.67</v>
      </c>
      <c r="G38" s="2"/>
    </row>
    <row r="39" spans="1:10">
      <c r="A39" s="468"/>
      <c r="B39" s="400"/>
      <c r="C39" s="469"/>
      <c r="D39" s="479" t="s">
        <v>177</v>
      </c>
      <c r="E39" s="480"/>
      <c r="F39" s="307">
        <v>27.895413280000003</v>
      </c>
      <c r="G39" s="2"/>
    </row>
    <row r="40" spans="1:10">
      <c r="A40" s="468"/>
      <c r="B40" s="400"/>
      <c r="C40" s="469"/>
      <c r="D40" s="479" t="s">
        <v>178</v>
      </c>
      <c r="E40" s="480"/>
      <c r="F40" s="307">
        <v>25.58</v>
      </c>
      <c r="G40" s="2"/>
      <c r="J40" s="110"/>
    </row>
    <row r="41" spans="1:10" ht="15.75" thickBot="1">
      <c r="A41" s="470"/>
      <c r="B41" s="471"/>
      <c r="C41" s="472"/>
      <c r="D41" s="481" t="s">
        <v>179</v>
      </c>
      <c r="E41" s="482"/>
      <c r="F41" s="308">
        <v>23.62</v>
      </c>
      <c r="G41" s="2"/>
    </row>
    <row r="42" spans="1:10">
      <c r="A42" s="486"/>
      <c r="B42" s="487"/>
      <c r="C42" s="488"/>
      <c r="D42" s="477" t="s">
        <v>172</v>
      </c>
      <c r="E42" s="478"/>
      <c r="F42" s="306">
        <v>86.70087384</v>
      </c>
      <c r="G42" s="2"/>
    </row>
    <row r="43" spans="1:10">
      <c r="A43" s="483"/>
      <c r="B43" s="484"/>
      <c r="C43" s="485"/>
      <c r="D43" s="479" t="s">
        <v>173</v>
      </c>
      <c r="E43" s="480"/>
      <c r="F43" s="307">
        <v>70.220874639999991</v>
      </c>
      <c r="G43" s="2"/>
    </row>
    <row r="44" spans="1:10" ht="15.75" thickBot="1">
      <c r="A44" s="483"/>
      <c r="B44" s="484"/>
      <c r="C44" s="485"/>
      <c r="D44" s="481" t="s">
        <v>174</v>
      </c>
      <c r="E44" s="482"/>
      <c r="F44" s="308">
        <v>59.418436140000004</v>
      </c>
      <c r="G44" s="2"/>
    </row>
    <row r="45" spans="1:10">
      <c r="A45" s="483"/>
      <c r="B45" s="484"/>
      <c r="C45" s="485"/>
      <c r="D45" s="477" t="s">
        <v>175</v>
      </c>
      <c r="E45" s="478"/>
      <c r="F45" s="306">
        <v>91.37355654000001</v>
      </c>
      <c r="G45" s="2"/>
    </row>
    <row r="46" spans="1:10">
      <c r="A46" s="483" t="s">
        <v>180</v>
      </c>
      <c r="B46" s="484"/>
      <c r="C46" s="485"/>
      <c r="D46" s="479" t="s">
        <v>176</v>
      </c>
      <c r="E46" s="480"/>
      <c r="F46" s="307">
        <v>74.049459819999996</v>
      </c>
      <c r="G46" s="2"/>
    </row>
    <row r="47" spans="1:10">
      <c r="A47" s="483"/>
      <c r="B47" s="484"/>
      <c r="C47" s="485"/>
      <c r="D47" s="479" t="s">
        <v>177</v>
      </c>
      <c r="E47" s="480"/>
      <c r="F47" s="307">
        <v>71.296094100000005</v>
      </c>
      <c r="G47" s="2"/>
    </row>
    <row r="48" spans="1:10">
      <c r="A48" s="483"/>
      <c r="B48" s="484"/>
      <c r="C48" s="485"/>
      <c r="D48" s="479" t="s">
        <v>178</v>
      </c>
      <c r="E48" s="480"/>
      <c r="F48" s="307">
        <v>65.357265120000008</v>
      </c>
      <c r="G48" s="2"/>
    </row>
    <row r="49" spans="1:11" ht="15.75" thickBot="1">
      <c r="A49" s="489"/>
      <c r="B49" s="490"/>
      <c r="C49" s="491"/>
      <c r="D49" s="481" t="s">
        <v>179</v>
      </c>
      <c r="E49" s="482"/>
      <c r="F49" s="308">
        <v>60.4</v>
      </c>
      <c r="G49" s="2"/>
    </row>
    <row r="50" spans="1:11">
      <c r="A50" s="486"/>
      <c r="B50" s="487"/>
      <c r="C50" s="488"/>
      <c r="D50" s="477" t="s">
        <v>172</v>
      </c>
      <c r="E50" s="478"/>
      <c r="F50" s="306">
        <v>130.93560340000002</v>
      </c>
      <c r="G50" s="2"/>
    </row>
    <row r="51" spans="1:11">
      <c r="A51" s="483"/>
      <c r="B51" s="484"/>
      <c r="C51" s="485"/>
      <c r="D51" s="479" t="s">
        <v>173</v>
      </c>
      <c r="E51" s="480"/>
      <c r="F51" s="307">
        <v>106.08</v>
      </c>
      <c r="G51" s="2"/>
    </row>
    <row r="52" spans="1:11" ht="15.75" thickBot="1">
      <c r="A52" s="483"/>
      <c r="B52" s="484"/>
      <c r="C52" s="485"/>
      <c r="D52" s="481" t="s">
        <v>174</v>
      </c>
      <c r="E52" s="482"/>
      <c r="F52" s="308">
        <v>94.739897839999998</v>
      </c>
      <c r="G52" s="2"/>
    </row>
    <row r="53" spans="1:11">
      <c r="A53" s="483"/>
      <c r="B53" s="484"/>
      <c r="C53" s="485"/>
      <c r="D53" s="477" t="s">
        <v>175</v>
      </c>
      <c r="E53" s="478"/>
      <c r="F53" s="306">
        <v>137.10555432000001</v>
      </c>
      <c r="G53" s="2"/>
    </row>
    <row r="54" spans="1:11">
      <c r="A54" s="483" t="s">
        <v>181</v>
      </c>
      <c r="B54" s="484"/>
      <c r="C54" s="485"/>
      <c r="D54" s="479" t="s">
        <v>176</v>
      </c>
      <c r="E54" s="480"/>
      <c r="F54" s="307">
        <v>111.039019</v>
      </c>
      <c r="G54" s="2"/>
    </row>
    <row r="55" spans="1:11">
      <c r="A55" s="483"/>
      <c r="B55" s="484"/>
      <c r="C55" s="485"/>
      <c r="D55" s="479" t="s">
        <v>177</v>
      </c>
      <c r="E55" s="480"/>
      <c r="F55" s="307">
        <v>106.92906798</v>
      </c>
      <c r="G55" s="2"/>
    </row>
    <row r="56" spans="1:11">
      <c r="A56" s="483"/>
      <c r="B56" s="484"/>
      <c r="C56" s="485"/>
      <c r="D56" s="479" t="s">
        <v>178</v>
      </c>
      <c r="E56" s="480"/>
      <c r="F56" s="307">
        <v>98.005751340000003</v>
      </c>
      <c r="G56" s="2"/>
      <c r="J56" s="111"/>
    </row>
    <row r="57" spans="1:11" ht="15.75" thickBot="1">
      <c r="A57" s="489"/>
      <c r="B57" s="490"/>
      <c r="C57" s="491"/>
      <c r="D57" s="481" t="s">
        <v>179</v>
      </c>
      <c r="E57" s="482"/>
      <c r="F57" s="308">
        <v>90.589751700000008</v>
      </c>
      <c r="G57" s="2"/>
    </row>
    <row r="58" spans="1:11">
      <c r="A58" s="486"/>
      <c r="B58" s="487"/>
      <c r="C58" s="487"/>
      <c r="D58" s="473" t="s">
        <v>172</v>
      </c>
      <c r="E58" s="474"/>
      <c r="F58" s="306">
        <v>174.50711347999999</v>
      </c>
      <c r="G58" s="2"/>
    </row>
    <row r="59" spans="1:11">
      <c r="A59" s="483"/>
      <c r="B59" s="484"/>
      <c r="C59" s="484"/>
      <c r="D59" s="475" t="s">
        <v>173</v>
      </c>
      <c r="E59" s="449"/>
      <c r="F59" s="307">
        <v>141.37628581999999</v>
      </c>
      <c r="G59" s="35"/>
    </row>
    <row r="60" spans="1:11" ht="15.75" thickBot="1">
      <c r="A60" s="483"/>
      <c r="B60" s="484"/>
      <c r="C60" s="484"/>
      <c r="D60" s="476" t="s">
        <v>174</v>
      </c>
      <c r="E60" s="451"/>
      <c r="F60" s="308">
        <v>126.31</v>
      </c>
      <c r="G60" s="2"/>
    </row>
    <row r="61" spans="1:11">
      <c r="A61" s="483"/>
      <c r="B61" s="484"/>
      <c r="C61" s="485"/>
      <c r="D61" s="477" t="s">
        <v>175</v>
      </c>
      <c r="E61" s="478"/>
      <c r="F61" s="306">
        <v>185.27940563999999</v>
      </c>
      <c r="G61" s="2"/>
    </row>
    <row r="62" spans="1:11">
      <c r="A62" s="483" t="s">
        <v>182</v>
      </c>
      <c r="B62" s="484"/>
      <c r="C62" s="485"/>
      <c r="D62" s="479" t="s">
        <v>176</v>
      </c>
      <c r="E62" s="480"/>
      <c r="F62" s="307">
        <v>150.05843174</v>
      </c>
      <c r="G62" s="2"/>
    </row>
    <row r="63" spans="1:11">
      <c r="A63" s="483"/>
      <c r="B63" s="484"/>
      <c r="C63" s="485"/>
      <c r="D63" s="479" t="s">
        <v>177</v>
      </c>
      <c r="E63" s="480"/>
      <c r="F63" s="307">
        <v>139.35648104000001</v>
      </c>
      <c r="G63" s="2"/>
    </row>
    <row r="64" spans="1:11">
      <c r="A64" s="483"/>
      <c r="B64" s="484"/>
      <c r="C64" s="485"/>
      <c r="D64" s="479" t="s">
        <v>178</v>
      </c>
      <c r="E64" s="480"/>
      <c r="F64" s="307">
        <v>128.63</v>
      </c>
      <c r="G64" s="2"/>
      <c r="K64" s="111"/>
    </row>
    <row r="65" spans="1:11" ht="15.75" thickBot="1">
      <c r="A65" s="489"/>
      <c r="B65" s="490"/>
      <c r="C65" s="491"/>
      <c r="D65" s="481" t="s">
        <v>179</v>
      </c>
      <c r="E65" s="482"/>
      <c r="F65" s="308">
        <v>117.93</v>
      </c>
      <c r="G65" s="2"/>
    </row>
    <row r="66" spans="1:11">
      <c r="A66" s="35"/>
      <c r="B66" s="35"/>
      <c r="C66" s="35"/>
      <c r="D66" s="29"/>
      <c r="E66" s="29"/>
      <c r="F66" s="29"/>
      <c r="G66" s="2"/>
    </row>
    <row r="67" spans="1:11">
      <c r="A67" s="35"/>
      <c r="B67" s="35"/>
      <c r="C67" s="35"/>
      <c r="D67" s="29"/>
      <c r="E67" s="29"/>
      <c r="F67" s="29"/>
      <c r="G67" s="29"/>
      <c r="J67" s="2"/>
      <c r="K67" s="2"/>
    </row>
    <row r="68" spans="1:11" ht="18.75">
      <c r="A68" s="17" t="s">
        <v>183</v>
      </c>
      <c r="B68" s="26"/>
      <c r="C68" s="26"/>
      <c r="D68" s="26"/>
      <c r="E68" s="26"/>
      <c r="F68" s="26"/>
      <c r="G68" s="26"/>
    </row>
    <row r="69" spans="1:11" ht="19.5" thickBot="1">
      <c r="A69" s="26"/>
      <c r="B69" s="26"/>
      <c r="C69" s="26"/>
      <c r="D69" s="26"/>
      <c r="E69" s="26"/>
      <c r="F69" s="26"/>
      <c r="G69" s="26"/>
    </row>
    <row r="70" spans="1:11" ht="15" customHeight="1">
      <c r="A70" s="369" t="s">
        <v>169</v>
      </c>
      <c r="B70" s="343"/>
      <c r="C70" s="370"/>
      <c r="D70" s="385" t="s">
        <v>3</v>
      </c>
      <c r="E70" s="382"/>
      <c r="F70" s="454" t="s">
        <v>170</v>
      </c>
      <c r="G70" s="2"/>
    </row>
    <row r="71" spans="1:11">
      <c r="A71" s="371"/>
      <c r="B71" s="344"/>
      <c r="C71" s="372"/>
      <c r="D71" s="383"/>
      <c r="E71" s="384"/>
      <c r="F71" s="455"/>
      <c r="G71" s="2"/>
    </row>
    <row r="72" spans="1:11" ht="15.75" thickBot="1">
      <c r="A72" s="371"/>
      <c r="B72" s="344"/>
      <c r="C72" s="372"/>
      <c r="D72" s="452"/>
      <c r="E72" s="453"/>
      <c r="F72" s="456"/>
      <c r="G72" s="104"/>
    </row>
    <row r="73" spans="1:11">
      <c r="A73" s="465" t="s">
        <v>171</v>
      </c>
      <c r="B73" s="466"/>
      <c r="C73" s="467"/>
      <c r="D73" s="473" t="s">
        <v>172</v>
      </c>
      <c r="E73" s="474"/>
      <c r="F73" s="309">
        <v>86.70087384</v>
      </c>
      <c r="G73" s="2"/>
      <c r="H73" s="125"/>
    </row>
    <row r="74" spans="1:11">
      <c r="A74" s="468"/>
      <c r="B74" s="400"/>
      <c r="C74" s="469"/>
      <c r="D74" s="475" t="s">
        <v>173</v>
      </c>
      <c r="E74" s="449"/>
      <c r="F74" s="310">
        <v>70.220874639999991</v>
      </c>
      <c r="G74" s="2"/>
      <c r="H74" s="125"/>
    </row>
    <row r="75" spans="1:11" ht="15.75" thickBot="1">
      <c r="A75" s="468"/>
      <c r="B75" s="400"/>
      <c r="C75" s="469"/>
      <c r="D75" s="476" t="s">
        <v>174</v>
      </c>
      <c r="E75" s="451"/>
      <c r="F75" s="311">
        <v>59.418436140000004</v>
      </c>
      <c r="G75" s="2"/>
      <c r="H75" s="125"/>
    </row>
    <row r="76" spans="1:11">
      <c r="A76" s="468"/>
      <c r="B76" s="400"/>
      <c r="C76" s="469"/>
      <c r="D76" s="473" t="s">
        <v>175</v>
      </c>
      <c r="E76" s="474"/>
      <c r="F76" s="309">
        <v>91.37355654000001</v>
      </c>
      <c r="G76" s="2"/>
      <c r="H76" s="125"/>
    </row>
    <row r="77" spans="1:11">
      <c r="A77" s="468"/>
      <c r="B77" s="400"/>
      <c r="C77" s="469"/>
      <c r="D77" s="475" t="s">
        <v>176</v>
      </c>
      <c r="E77" s="449"/>
      <c r="F77" s="310">
        <v>74.049459819999996</v>
      </c>
      <c r="G77" s="2"/>
      <c r="H77" s="125"/>
    </row>
    <row r="78" spans="1:11">
      <c r="A78" s="468"/>
      <c r="B78" s="400"/>
      <c r="C78" s="469"/>
      <c r="D78" s="475" t="s">
        <v>177</v>
      </c>
      <c r="E78" s="449"/>
      <c r="F78" s="310">
        <v>71.296094100000005</v>
      </c>
      <c r="G78" s="2"/>
      <c r="H78" s="125"/>
    </row>
    <row r="79" spans="1:11">
      <c r="A79" s="468"/>
      <c r="B79" s="400"/>
      <c r="C79" s="469"/>
      <c r="D79" s="475" t="s">
        <v>178</v>
      </c>
      <c r="E79" s="449"/>
      <c r="F79" s="310">
        <v>65.357265120000008</v>
      </c>
      <c r="G79" s="2"/>
      <c r="H79" s="125"/>
    </row>
    <row r="80" spans="1:11" ht="15.75" thickBot="1">
      <c r="A80" s="470"/>
      <c r="B80" s="471"/>
      <c r="C80" s="472"/>
      <c r="D80" s="476" t="s">
        <v>179</v>
      </c>
      <c r="E80" s="451"/>
      <c r="F80" s="311">
        <v>60.4</v>
      </c>
      <c r="G80" s="2"/>
      <c r="H80" s="125"/>
    </row>
    <row r="81" spans="1:8">
      <c r="A81" s="483"/>
      <c r="B81" s="484"/>
      <c r="C81" s="485"/>
      <c r="D81" s="477" t="s">
        <v>172</v>
      </c>
      <c r="E81" s="478"/>
      <c r="F81" s="309">
        <v>86.70087384</v>
      </c>
      <c r="G81" s="2"/>
      <c r="H81" s="125"/>
    </row>
    <row r="82" spans="1:8">
      <c r="A82" s="483"/>
      <c r="B82" s="484"/>
      <c r="C82" s="485"/>
      <c r="D82" s="479" t="s">
        <v>173</v>
      </c>
      <c r="E82" s="480"/>
      <c r="F82" s="310">
        <v>70.220874639999991</v>
      </c>
      <c r="G82" s="2"/>
      <c r="H82" s="125"/>
    </row>
    <row r="83" spans="1:8" ht="15.75" thickBot="1">
      <c r="A83" s="483"/>
      <c r="B83" s="484"/>
      <c r="C83" s="485"/>
      <c r="D83" s="481" t="s">
        <v>174</v>
      </c>
      <c r="E83" s="482"/>
      <c r="F83" s="311">
        <v>59.418436140000004</v>
      </c>
      <c r="G83" s="2"/>
      <c r="H83" s="125"/>
    </row>
    <row r="84" spans="1:8">
      <c r="A84" s="483"/>
      <c r="B84" s="484"/>
      <c r="C84" s="485"/>
      <c r="D84" s="494" t="s">
        <v>175</v>
      </c>
      <c r="E84" s="495"/>
      <c r="F84" s="312">
        <v>91.37355654000001</v>
      </c>
      <c r="G84" s="2"/>
      <c r="H84" s="125"/>
    </row>
    <row r="85" spans="1:8">
      <c r="A85" s="483" t="s">
        <v>180</v>
      </c>
      <c r="B85" s="484"/>
      <c r="C85" s="485"/>
      <c r="D85" s="479" t="s">
        <v>176</v>
      </c>
      <c r="E85" s="480"/>
      <c r="F85" s="310">
        <v>74.049459819999996</v>
      </c>
      <c r="G85" s="2"/>
      <c r="H85" s="125"/>
    </row>
    <row r="86" spans="1:8">
      <c r="A86" s="483"/>
      <c r="B86" s="484"/>
      <c r="C86" s="485"/>
      <c r="D86" s="479" t="s">
        <v>177</v>
      </c>
      <c r="E86" s="480"/>
      <c r="F86" s="310">
        <v>71.296094100000005</v>
      </c>
      <c r="G86" s="2"/>
      <c r="H86" s="125"/>
    </row>
    <row r="87" spans="1:8">
      <c r="A87" s="483"/>
      <c r="B87" s="484"/>
      <c r="C87" s="485"/>
      <c r="D87" s="479" t="s">
        <v>178</v>
      </c>
      <c r="E87" s="480"/>
      <c r="F87" s="310">
        <v>65.357265120000008</v>
      </c>
      <c r="G87" s="2"/>
      <c r="H87" s="125"/>
    </row>
    <row r="88" spans="1:8" ht="15.75" thickBot="1">
      <c r="A88" s="489"/>
      <c r="B88" s="490"/>
      <c r="C88" s="491"/>
      <c r="D88" s="492" t="s">
        <v>179</v>
      </c>
      <c r="E88" s="493"/>
      <c r="F88" s="313">
        <v>60.4</v>
      </c>
      <c r="G88" s="2"/>
      <c r="H88" s="125"/>
    </row>
    <row r="89" spans="1:8">
      <c r="A89" s="486"/>
      <c r="B89" s="487"/>
      <c r="C89" s="488"/>
      <c r="D89" s="477" t="s">
        <v>172</v>
      </c>
      <c r="E89" s="478"/>
      <c r="F89" s="309">
        <v>130.93560340000002</v>
      </c>
      <c r="G89" s="2"/>
      <c r="H89" s="125"/>
    </row>
    <row r="90" spans="1:8">
      <c r="A90" s="483"/>
      <c r="B90" s="484"/>
      <c r="C90" s="485"/>
      <c r="D90" s="479" t="s">
        <v>173</v>
      </c>
      <c r="E90" s="480"/>
      <c r="F90" s="310">
        <v>106.08</v>
      </c>
      <c r="G90" s="2"/>
      <c r="H90" s="125"/>
    </row>
    <row r="91" spans="1:8" ht="15.75" thickBot="1">
      <c r="A91" s="483"/>
      <c r="B91" s="484"/>
      <c r="C91" s="485"/>
      <c r="D91" s="481" t="s">
        <v>174</v>
      </c>
      <c r="E91" s="482"/>
      <c r="F91" s="311">
        <v>94.739897839999998</v>
      </c>
      <c r="G91" s="2"/>
      <c r="H91" s="125"/>
    </row>
    <row r="92" spans="1:8">
      <c r="A92" s="483"/>
      <c r="B92" s="484"/>
      <c r="C92" s="485"/>
      <c r="D92" s="494" t="s">
        <v>175</v>
      </c>
      <c r="E92" s="495"/>
      <c r="F92" s="312">
        <v>137.10555432000001</v>
      </c>
      <c r="G92" s="2"/>
      <c r="H92" s="125"/>
    </row>
    <row r="93" spans="1:8">
      <c r="A93" s="483" t="s">
        <v>181</v>
      </c>
      <c r="B93" s="484"/>
      <c r="C93" s="485"/>
      <c r="D93" s="479" t="s">
        <v>176</v>
      </c>
      <c r="E93" s="480"/>
      <c r="F93" s="310">
        <v>111.039019</v>
      </c>
      <c r="G93" s="2"/>
      <c r="H93" s="125"/>
    </row>
    <row r="94" spans="1:8">
      <c r="A94" s="483"/>
      <c r="B94" s="484"/>
      <c r="C94" s="485"/>
      <c r="D94" s="479" t="s">
        <v>177</v>
      </c>
      <c r="E94" s="480"/>
      <c r="F94" s="310">
        <v>106.92906798</v>
      </c>
      <c r="G94" s="2"/>
      <c r="H94" s="125"/>
    </row>
    <row r="95" spans="1:8">
      <c r="A95" s="483"/>
      <c r="B95" s="484"/>
      <c r="C95" s="485"/>
      <c r="D95" s="479" t="s">
        <v>178</v>
      </c>
      <c r="E95" s="480"/>
      <c r="F95" s="310">
        <v>98.005751340000003</v>
      </c>
      <c r="G95" s="2"/>
      <c r="H95" s="125"/>
    </row>
    <row r="96" spans="1:8" ht="15.75" thickBot="1">
      <c r="A96" s="489"/>
      <c r="B96" s="490"/>
      <c r="C96" s="491"/>
      <c r="D96" s="492" t="s">
        <v>179</v>
      </c>
      <c r="E96" s="493"/>
      <c r="F96" s="313">
        <v>90.589751700000008</v>
      </c>
      <c r="G96" s="2"/>
      <c r="H96" s="125"/>
    </row>
    <row r="97" spans="1:10">
      <c r="A97" s="483"/>
      <c r="B97" s="484"/>
      <c r="C97" s="484"/>
      <c r="D97" s="477" t="s">
        <v>172</v>
      </c>
      <c r="E97" s="478"/>
      <c r="F97" s="309">
        <v>174.50711347999999</v>
      </c>
      <c r="G97" s="2"/>
      <c r="H97" s="125"/>
    </row>
    <row r="98" spans="1:10">
      <c r="A98" s="483"/>
      <c r="B98" s="484"/>
      <c r="C98" s="484"/>
      <c r="D98" s="479" t="s">
        <v>173</v>
      </c>
      <c r="E98" s="480"/>
      <c r="F98" s="310">
        <v>141.37628581999999</v>
      </c>
      <c r="G98" s="2"/>
      <c r="H98" s="125"/>
    </row>
    <row r="99" spans="1:10" ht="15.75" thickBot="1">
      <c r="A99" s="483"/>
      <c r="B99" s="484"/>
      <c r="C99" s="484"/>
      <c r="D99" s="481" t="s">
        <v>174</v>
      </c>
      <c r="E99" s="482"/>
      <c r="F99" s="311">
        <v>126.31</v>
      </c>
      <c r="G99" s="2"/>
      <c r="H99" s="125"/>
    </row>
    <row r="100" spans="1:10">
      <c r="A100" s="483"/>
      <c r="B100" s="484"/>
      <c r="C100" s="484"/>
      <c r="D100" s="496" t="s">
        <v>175</v>
      </c>
      <c r="E100" s="497"/>
      <c r="F100" s="312">
        <v>185.27940563999999</v>
      </c>
      <c r="G100" s="2"/>
      <c r="H100" s="125"/>
    </row>
    <row r="101" spans="1:10">
      <c r="A101" s="483" t="s">
        <v>182</v>
      </c>
      <c r="B101" s="484"/>
      <c r="C101" s="484"/>
      <c r="D101" s="475" t="s">
        <v>176</v>
      </c>
      <c r="E101" s="449"/>
      <c r="F101" s="310">
        <v>150.05843174</v>
      </c>
      <c r="G101" s="2"/>
      <c r="H101" s="125"/>
    </row>
    <row r="102" spans="1:10">
      <c r="A102" s="483"/>
      <c r="B102" s="484"/>
      <c r="C102" s="484"/>
      <c r="D102" s="475" t="s">
        <v>177</v>
      </c>
      <c r="E102" s="449"/>
      <c r="F102" s="310">
        <v>139.35648104000001</v>
      </c>
      <c r="G102" s="2"/>
      <c r="H102" s="125"/>
    </row>
    <row r="103" spans="1:10">
      <c r="A103" s="483"/>
      <c r="B103" s="484"/>
      <c r="C103" s="484"/>
      <c r="D103" s="475" t="s">
        <v>178</v>
      </c>
      <c r="E103" s="449"/>
      <c r="F103" s="310">
        <v>128.63</v>
      </c>
      <c r="G103" s="2"/>
      <c r="H103" s="125"/>
    </row>
    <row r="104" spans="1:10" ht="15.75" thickBot="1">
      <c r="A104" s="489"/>
      <c r="B104" s="490"/>
      <c r="C104" s="490"/>
      <c r="D104" s="476" t="s">
        <v>179</v>
      </c>
      <c r="E104" s="451"/>
      <c r="F104" s="311">
        <v>117.93</v>
      </c>
      <c r="G104" s="2"/>
      <c r="H104" s="125"/>
    </row>
    <row r="105" spans="1:10">
      <c r="D105" s="12"/>
      <c r="E105" s="12"/>
      <c r="F105" s="2"/>
      <c r="G105" s="2"/>
      <c r="J105" s="2"/>
    </row>
    <row r="106" spans="1:10">
      <c r="D106" s="12"/>
      <c r="E106" s="12"/>
      <c r="J106" s="2"/>
    </row>
    <row r="107" spans="1:10" ht="18.75">
      <c r="A107" s="17" t="s">
        <v>184</v>
      </c>
      <c r="B107" s="26"/>
      <c r="C107" s="26"/>
      <c r="D107" s="26"/>
      <c r="E107" s="26"/>
      <c r="F107" s="26"/>
      <c r="G107" s="26"/>
      <c r="H107" s="243"/>
    </row>
    <row r="108" spans="1:10" ht="15.75" thickBot="1">
      <c r="D108" s="12"/>
      <c r="E108" s="12"/>
    </row>
    <row r="109" spans="1:10" ht="15" customHeight="1">
      <c r="A109" s="369" t="s">
        <v>185</v>
      </c>
      <c r="B109" s="343"/>
      <c r="C109" s="343"/>
      <c r="D109" s="343"/>
      <c r="E109" s="343"/>
      <c r="F109" s="391" t="s">
        <v>186</v>
      </c>
      <c r="G109" s="374"/>
      <c r="H109" s="498" t="s">
        <v>170</v>
      </c>
    </row>
    <row r="110" spans="1:10">
      <c r="A110" s="371"/>
      <c r="B110" s="344"/>
      <c r="C110" s="344"/>
      <c r="D110" s="344"/>
      <c r="E110" s="344"/>
      <c r="F110" s="392"/>
      <c r="G110" s="376"/>
      <c r="H110" s="499"/>
    </row>
    <row r="111" spans="1:10">
      <c r="A111" s="371"/>
      <c r="B111" s="344"/>
      <c r="C111" s="344"/>
      <c r="D111" s="344"/>
      <c r="E111" s="344"/>
      <c r="F111" s="392"/>
      <c r="G111" s="376"/>
      <c r="H111" s="499"/>
    </row>
    <row r="112" spans="1:10">
      <c r="A112" s="398" t="s">
        <v>187</v>
      </c>
      <c r="B112" s="399"/>
      <c r="C112" s="399"/>
      <c r="D112" s="399"/>
      <c r="E112" s="399"/>
      <c r="F112" s="500">
        <v>30</v>
      </c>
      <c r="G112" s="501"/>
      <c r="H112" s="312">
        <v>98.367507419999995</v>
      </c>
      <c r="J112" s="2"/>
    </row>
    <row r="113" spans="1:12">
      <c r="A113" s="398" t="s">
        <v>188</v>
      </c>
      <c r="B113" s="399"/>
      <c r="C113" s="399"/>
      <c r="D113" s="399"/>
      <c r="E113" s="399"/>
      <c r="F113" s="500" t="s">
        <v>189</v>
      </c>
      <c r="G113" s="501"/>
      <c r="H113" s="310">
        <v>147.55628552000002</v>
      </c>
      <c r="J113" s="2"/>
    </row>
    <row r="114" spans="1:12">
      <c r="A114" s="398" t="s">
        <v>190</v>
      </c>
      <c r="B114" s="399"/>
      <c r="C114" s="399"/>
      <c r="D114" s="399"/>
      <c r="E114" s="399"/>
      <c r="F114" s="500" t="s">
        <v>191</v>
      </c>
      <c r="G114" s="501"/>
      <c r="H114" s="310">
        <v>196.74506362</v>
      </c>
      <c r="J114" s="2"/>
      <c r="K114" s="2"/>
      <c r="L114" s="18"/>
    </row>
    <row r="115" spans="1:12" ht="15.75" thickBot="1">
      <c r="A115" s="418" t="s">
        <v>192</v>
      </c>
      <c r="B115" s="419"/>
      <c r="C115" s="419"/>
      <c r="D115" s="419"/>
      <c r="E115" s="419"/>
      <c r="F115" s="502" t="s">
        <v>193</v>
      </c>
      <c r="G115" s="503"/>
      <c r="H115" s="311">
        <v>245.93</v>
      </c>
      <c r="J115" s="2"/>
      <c r="L115" s="57"/>
    </row>
  </sheetData>
  <mergeCells count="165">
    <mergeCell ref="A113:E113"/>
    <mergeCell ref="F113:G113"/>
    <mergeCell ref="A114:E114"/>
    <mergeCell ref="F114:G114"/>
    <mergeCell ref="A115:E115"/>
    <mergeCell ref="F115:G115"/>
    <mergeCell ref="A104:C104"/>
    <mergeCell ref="D104:E104"/>
    <mergeCell ref="A109:E111"/>
    <mergeCell ref="F109:G111"/>
    <mergeCell ref="H109:H111"/>
    <mergeCell ref="A112:E112"/>
    <mergeCell ref="F112:G112"/>
    <mergeCell ref="A101:C101"/>
    <mergeCell ref="D101:E101"/>
    <mergeCell ref="A102:C102"/>
    <mergeCell ref="D102:E102"/>
    <mergeCell ref="A103:C103"/>
    <mergeCell ref="D103:E103"/>
    <mergeCell ref="A98:C98"/>
    <mergeCell ref="D98:E98"/>
    <mergeCell ref="A99:C99"/>
    <mergeCell ref="D99:E99"/>
    <mergeCell ref="A100:C100"/>
    <mergeCell ref="D100:E100"/>
    <mergeCell ref="A95:C95"/>
    <mergeCell ref="D95:E95"/>
    <mergeCell ref="A96:C96"/>
    <mergeCell ref="D96:E96"/>
    <mergeCell ref="A97:C97"/>
    <mergeCell ref="D97:E97"/>
    <mergeCell ref="A92:C92"/>
    <mergeCell ref="D92:E92"/>
    <mergeCell ref="A93:C93"/>
    <mergeCell ref="D93:E93"/>
    <mergeCell ref="A94:C94"/>
    <mergeCell ref="D94:E94"/>
    <mergeCell ref="A89:C89"/>
    <mergeCell ref="D89:E89"/>
    <mergeCell ref="A90:C90"/>
    <mergeCell ref="D90:E90"/>
    <mergeCell ref="A91:C91"/>
    <mergeCell ref="D91:E91"/>
    <mergeCell ref="A86:C86"/>
    <mergeCell ref="D86:E86"/>
    <mergeCell ref="A87:C87"/>
    <mergeCell ref="D87:E87"/>
    <mergeCell ref="A88:C88"/>
    <mergeCell ref="D88:E88"/>
    <mergeCell ref="A83:C83"/>
    <mergeCell ref="D83:E83"/>
    <mergeCell ref="A84:C84"/>
    <mergeCell ref="D84:E84"/>
    <mergeCell ref="A85:C85"/>
    <mergeCell ref="D85:E85"/>
    <mergeCell ref="D79:E79"/>
    <mergeCell ref="D80:E80"/>
    <mergeCell ref="A81:C81"/>
    <mergeCell ref="D81:E81"/>
    <mergeCell ref="A82:C82"/>
    <mergeCell ref="D82:E82"/>
    <mergeCell ref="A70:C72"/>
    <mergeCell ref="D70:E72"/>
    <mergeCell ref="F70:F72"/>
    <mergeCell ref="A73:C80"/>
    <mergeCell ref="D73:E73"/>
    <mergeCell ref="D74:E74"/>
    <mergeCell ref="D75:E75"/>
    <mergeCell ref="D76:E76"/>
    <mergeCell ref="D77:E77"/>
    <mergeCell ref="D78:E78"/>
    <mergeCell ref="A63:C63"/>
    <mergeCell ref="D63:E63"/>
    <mergeCell ref="A64:C64"/>
    <mergeCell ref="D64:E64"/>
    <mergeCell ref="A65:C65"/>
    <mergeCell ref="D65:E65"/>
    <mergeCell ref="A60:C60"/>
    <mergeCell ref="D60:E60"/>
    <mergeCell ref="A61:C61"/>
    <mergeCell ref="D61:E61"/>
    <mergeCell ref="A62:C62"/>
    <mergeCell ref="D62:E62"/>
    <mergeCell ref="A57:C57"/>
    <mergeCell ref="D57:E57"/>
    <mergeCell ref="A58:C58"/>
    <mergeCell ref="D58:E58"/>
    <mergeCell ref="A59:C59"/>
    <mergeCell ref="D59:E59"/>
    <mergeCell ref="A54:C54"/>
    <mergeCell ref="D54:E54"/>
    <mergeCell ref="A55:C55"/>
    <mergeCell ref="D55:E55"/>
    <mergeCell ref="A56:C56"/>
    <mergeCell ref="D56:E56"/>
    <mergeCell ref="A51:C51"/>
    <mergeCell ref="D51:E51"/>
    <mergeCell ref="A52:C52"/>
    <mergeCell ref="D52:E52"/>
    <mergeCell ref="A53:C53"/>
    <mergeCell ref="D53:E53"/>
    <mergeCell ref="A48:C48"/>
    <mergeCell ref="D48:E48"/>
    <mergeCell ref="A49:C49"/>
    <mergeCell ref="D49:E49"/>
    <mergeCell ref="A50:C50"/>
    <mergeCell ref="D50:E50"/>
    <mergeCell ref="A45:C45"/>
    <mergeCell ref="D45:E45"/>
    <mergeCell ref="A46:C46"/>
    <mergeCell ref="D46:E46"/>
    <mergeCell ref="A47:C47"/>
    <mergeCell ref="D47:E47"/>
    <mergeCell ref="A42:C42"/>
    <mergeCell ref="D42:E42"/>
    <mergeCell ref="A43:C43"/>
    <mergeCell ref="D43:E43"/>
    <mergeCell ref="A44:C44"/>
    <mergeCell ref="D44:E44"/>
    <mergeCell ref="A34:C41"/>
    <mergeCell ref="D34:E34"/>
    <mergeCell ref="D35:E35"/>
    <mergeCell ref="D36:E36"/>
    <mergeCell ref="D37:E37"/>
    <mergeCell ref="D38:E38"/>
    <mergeCell ref="D39:E39"/>
    <mergeCell ref="D40:E40"/>
    <mergeCell ref="D41:E41"/>
    <mergeCell ref="A26:I26"/>
    <mergeCell ref="A31:C33"/>
    <mergeCell ref="D31:E33"/>
    <mergeCell ref="F31:F33"/>
    <mergeCell ref="A14:I15"/>
    <mergeCell ref="D16:E18"/>
    <mergeCell ref="D19:E19"/>
    <mergeCell ref="D20:E20"/>
    <mergeCell ref="D21:E21"/>
    <mergeCell ref="D22:E22"/>
    <mergeCell ref="A16:C18"/>
    <mergeCell ref="A19:C19"/>
    <mergeCell ref="A20:C20"/>
    <mergeCell ref="A21:C21"/>
    <mergeCell ref="D23:E23"/>
    <mergeCell ref="A23:C23"/>
    <mergeCell ref="A22:C22"/>
    <mergeCell ref="A13:C13"/>
    <mergeCell ref="D13:E13"/>
    <mergeCell ref="F13:G13"/>
    <mergeCell ref="I13:J13"/>
    <mergeCell ref="A9:C9"/>
    <mergeCell ref="D9:E9"/>
    <mergeCell ref="A10:C10"/>
    <mergeCell ref="D10:E10"/>
    <mergeCell ref="A11:C11"/>
    <mergeCell ref="D11:E11"/>
    <mergeCell ref="A2:I2"/>
    <mergeCell ref="A4:J5"/>
    <mergeCell ref="A6:C8"/>
    <mergeCell ref="D6:E8"/>
    <mergeCell ref="F6:F8"/>
    <mergeCell ref="G6:G8"/>
    <mergeCell ref="A12:C12"/>
    <mergeCell ref="D12:E12"/>
    <mergeCell ref="F12:G12"/>
    <mergeCell ref="I12:J12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2471-E53A-4D87-97F3-554D5FFC6CB4}">
  <sheetPr>
    <tabColor rgb="FF92D050"/>
    <pageSetUpPr fitToPage="1"/>
  </sheetPr>
  <dimension ref="A2:W174"/>
  <sheetViews>
    <sheetView showGridLines="0" zoomScale="85" zoomScaleNormal="85" workbookViewId="0">
      <selection activeCell="T131" sqref="T1:T131"/>
    </sheetView>
  </sheetViews>
  <sheetFormatPr defaultColWidth="9.140625" defaultRowHeight="15"/>
  <cols>
    <col min="1" max="1" width="9.140625" style="81"/>
    <col min="2" max="2" width="33.7109375" style="81" customWidth="1"/>
    <col min="3" max="3" width="21.85546875" style="14" customWidth="1"/>
    <col min="4" max="4" width="17.5703125" style="14" customWidth="1"/>
    <col min="5" max="5" width="16.42578125" style="14" customWidth="1"/>
    <col min="6" max="6" width="14.7109375" style="14" customWidth="1"/>
    <col min="7" max="9" width="16.42578125" style="14" bestFit="1" customWidth="1"/>
    <col min="10" max="10" width="14.85546875" style="81" customWidth="1"/>
    <col min="11" max="11" width="15.42578125" style="81" customWidth="1"/>
    <col min="12" max="12" width="14.28515625" style="81" customWidth="1"/>
    <col min="13" max="13" width="14.85546875" style="81" customWidth="1"/>
    <col min="14" max="14" width="13.7109375" style="81" bestFit="1" customWidth="1"/>
    <col min="15" max="15" width="11.28515625" style="81" customWidth="1"/>
    <col min="16" max="16" width="12.28515625" style="81" customWidth="1"/>
    <col min="17" max="17" width="13.85546875" style="81" customWidth="1"/>
    <col min="18" max="18" width="10.85546875" style="81" customWidth="1"/>
    <col min="19" max="19" width="11.42578125" style="81" bestFit="1" customWidth="1"/>
    <col min="20" max="20" width="11.85546875" style="81" customWidth="1"/>
    <col min="21" max="21" width="11.42578125" style="81" customWidth="1"/>
    <col min="22" max="16384" width="9.140625" style="81"/>
  </cols>
  <sheetData>
    <row r="2" spans="1:21" ht="21">
      <c r="A2" s="530" t="s">
        <v>194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</row>
    <row r="3" spans="1:21" s="84" customFormat="1" ht="21.75" thickBot="1">
      <c r="A3" s="82"/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21" ht="15" customHeight="1">
      <c r="A4" s="369" t="s">
        <v>3</v>
      </c>
      <c r="B4" s="343"/>
      <c r="C4" s="343"/>
      <c r="D4" s="391" t="s">
        <v>5</v>
      </c>
      <c r="E4" s="343" t="s">
        <v>195</v>
      </c>
      <c r="F4" s="343" t="s">
        <v>196</v>
      </c>
      <c r="G4" s="343" t="s">
        <v>34</v>
      </c>
      <c r="H4" s="343" t="s">
        <v>12</v>
      </c>
      <c r="I4" s="343" t="s">
        <v>197</v>
      </c>
      <c r="J4" s="374" t="s">
        <v>13</v>
      </c>
    </row>
    <row r="5" spans="1:21">
      <c r="A5" s="371"/>
      <c r="B5" s="344"/>
      <c r="C5" s="344"/>
      <c r="D5" s="392"/>
      <c r="E5" s="344"/>
      <c r="F5" s="344"/>
      <c r="G5" s="344"/>
      <c r="H5" s="344"/>
      <c r="I5" s="344"/>
      <c r="J5" s="376"/>
    </row>
    <row r="6" spans="1:21">
      <c r="A6" s="371"/>
      <c r="B6" s="344"/>
      <c r="C6" s="344"/>
      <c r="D6" s="392"/>
      <c r="E6" s="344"/>
      <c r="F6" s="344"/>
      <c r="G6" s="344"/>
      <c r="H6" s="344"/>
      <c r="I6" s="344"/>
      <c r="J6" s="376"/>
      <c r="K6" s="85"/>
      <c r="L6" s="79"/>
      <c r="M6" s="79"/>
      <c r="N6" s="79"/>
      <c r="O6" s="79"/>
      <c r="P6" s="79"/>
      <c r="Q6" s="79"/>
      <c r="R6" s="79"/>
      <c r="S6" s="79"/>
      <c r="T6" s="79"/>
    </row>
    <row r="7" spans="1:21">
      <c r="A7" s="504" t="s">
        <v>198</v>
      </c>
      <c r="B7" s="505"/>
      <c r="C7" s="505"/>
      <c r="D7" s="117">
        <v>1929.2853697600001</v>
      </c>
      <c r="E7" s="117" t="s">
        <v>37</v>
      </c>
      <c r="F7" s="117" t="s">
        <v>37</v>
      </c>
      <c r="G7" s="117">
        <v>7.08</v>
      </c>
      <c r="H7" s="49" t="s">
        <v>37</v>
      </c>
      <c r="I7" s="173">
        <f t="shared" ref="I7:I12" si="0">SUM(D7:G7)</f>
        <v>1936.36536976</v>
      </c>
      <c r="J7" s="174">
        <f>I7*12</f>
        <v>23236.384437119999</v>
      </c>
      <c r="K7" s="80"/>
      <c r="L7" s="80"/>
      <c r="M7" s="80"/>
      <c r="N7" s="80"/>
      <c r="O7" s="80"/>
      <c r="P7" s="79"/>
      <c r="Q7" s="79"/>
      <c r="R7" s="79"/>
      <c r="S7" s="79"/>
      <c r="T7" s="79"/>
    </row>
    <row r="8" spans="1:21">
      <c r="A8" s="504" t="s">
        <v>199</v>
      </c>
      <c r="B8" s="505"/>
      <c r="C8" s="505"/>
      <c r="D8" s="117">
        <v>2078.6604844600001</v>
      </c>
      <c r="E8" s="117" t="s">
        <v>37</v>
      </c>
      <c r="F8" s="117" t="s">
        <v>37</v>
      </c>
      <c r="G8" s="117">
        <v>7.08</v>
      </c>
      <c r="H8" s="49" t="s">
        <v>37</v>
      </c>
      <c r="I8" s="173">
        <f t="shared" si="0"/>
        <v>2085.7404844600001</v>
      </c>
      <c r="J8" s="174">
        <f>I8*12</f>
        <v>25028.885813519999</v>
      </c>
      <c r="K8" s="80"/>
      <c r="L8" s="79"/>
      <c r="M8" s="80"/>
      <c r="N8" s="79"/>
      <c r="O8" s="79"/>
      <c r="P8" s="79"/>
      <c r="Q8" s="79"/>
      <c r="R8" s="79"/>
      <c r="S8" s="79"/>
      <c r="T8" s="79"/>
    </row>
    <row r="9" spans="1:21">
      <c r="A9" s="504" t="s">
        <v>200</v>
      </c>
      <c r="B9" s="505"/>
      <c r="C9" s="505"/>
      <c r="D9" s="117">
        <v>2078.6604844600001</v>
      </c>
      <c r="E9" s="117" t="s">
        <v>37</v>
      </c>
      <c r="F9" s="117" t="s">
        <v>37</v>
      </c>
      <c r="G9" s="117"/>
      <c r="H9" s="49" t="s">
        <v>37</v>
      </c>
      <c r="I9" s="173">
        <f t="shared" si="0"/>
        <v>2078.6604844600001</v>
      </c>
      <c r="J9" s="174">
        <f>I9*12</f>
        <v>24943.92581352</v>
      </c>
      <c r="K9" s="80"/>
      <c r="L9" s="79"/>
      <c r="M9" s="80"/>
      <c r="N9" s="79"/>
      <c r="O9" s="79"/>
      <c r="P9" s="79"/>
      <c r="Q9" s="79"/>
      <c r="R9" s="79"/>
      <c r="S9" s="79"/>
      <c r="T9" s="79"/>
    </row>
    <row r="10" spans="1:21">
      <c r="A10" s="504" t="s">
        <v>201</v>
      </c>
      <c r="B10" s="505"/>
      <c r="C10" s="505"/>
      <c r="D10" s="117">
        <v>1605.03</v>
      </c>
      <c r="E10" s="117">
        <v>214.46</v>
      </c>
      <c r="F10" s="117">
        <v>1074.4658015</v>
      </c>
      <c r="G10" s="117">
        <v>7.08</v>
      </c>
      <c r="H10" s="49" t="s">
        <v>37</v>
      </c>
      <c r="I10" s="173">
        <f t="shared" si="0"/>
        <v>2901.0358015000002</v>
      </c>
      <c r="J10" s="174">
        <f>I10*12</f>
        <v>34812.429618000002</v>
      </c>
      <c r="K10" s="80"/>
      <c r="L10" s="79"/>
      <c r="M10" s="80"/>
      <c r="N10" s="79"/>
      <c r="O10" s="79"/>
      <c r="P10" s="79"/>
      <c r="Q10" s="79"/>
      <c r="R10" s="79"/>
      <c r="S10" s="79"/>
      <c r="T10" s="79"/>
    </row>
    <row r="11" spans="1:21">
      <c r="A11" s="504" t="s">
        <v>202</v>
      </c>
      <c r="B11" s="505"/>
      <c r="C11" s="505"/>
      <c r="D11" s="117">
        <v>1375.7282258999999</v>
      </c>
      <c r="E11" s="117">
        <v>183.82233254000002</v>
      </c>
      <c r="F11" s="117">
        <v>1380.38081104</v>
      </c>
      <c r="G11" s="117">
        <v>6.06946312</v>
      </c>
      <c r="H11" s="49">
        <v>2946</v>
      </c>
      <c r="I11" s="173">
        <f t="shared" si="0"/>
        <v>2946.0008325999997</v>
      </c>
      <c r="J11" s="174">
        <f>I11*12+H11*2</f>
        <v>41244.009991200001</v>
      </c>
      <c r="K11" s="80"/>
      <c r="L11" s="79"/>
      <c r="M11" s="80"/>
      <c r="N11" s="79"/>
      <c r="O11" s="79"/>
      <c r="P11" s="79"/>
      <c r="Q11" s="79"/>
      <c r="R11" s="79"/>
      <c r="S11" s="79"/>
      <c r="T11" s="79"/>
      <c r="U11" s="79"/>
    </row>
    <row r="12" spans="1:21" ht="15.75" thickBot="1">
      <c r="A12" s="506" t="s">
        <v>203</v>
      </c>
      <c r="B12" s="507"/>
      <c r="C12" s="507"/>
      <c r="D12" s="314">
        <v>1375.7282258999999</v>
      </c>
      <c r="E12" s="314">
        <v>183.82233254000002</v>
      </c>
      <c r="F12" s="314">
        <v>1380.38081104</v>
      </c>
      <c r="G12" s="314">
        <v>6.06946312</v>
      </c>
      <c r="H12" s="172">
        <v>2946</v>
      </c>
      <c r="I12" s="175">
        <f t="shared" si="0"/>
        <v>2946.0008325999997</v>
      </c>
      <c r="J12" s="176">
        <f>I12*12+H12*2</f>
        <v>41244.009991200001</v>
      </c>
      <c r="K12" s="80"/>
      <c r="L12" s="79"/>
      <c r="M12" s="80"/>
      <c r="N12" s="79"/>
      <c r="O12" s="79"/>
      <c r="P12" s="79"/>
      <c r="Q12" s="79"/>
      <c r="R12" s="79"/>
      <c r="S12" s="79"/>
      <c r="T12" s="79"/>
      <c r="U12" s="79"/>
    </row>
    <row r="13" spans="1:21">
      <c r="D13" s="86"/>
      <c r="E13" s="86"/>
      <c r="F13" s="86"/>
      <c r="G13" s="86"/>
      <c r="H13" s="86"/>
      <c r="I13" s="86"/>
      <c r="J13" s="86"/>
      <c r="K13" s="79"/>
      <c r="M13" s="79"/>
    </row>
    <row r="14" spans="1:21">
      <c r="D14" s="86"/>
      <c r="E14" s="86"/>
      <c r="F14" s="86"/>
      <c r="G14" s="86"/>
      <c r="H14" s="86"/>
      <c r="I14" s="86"/>
      <c r="J14" s="86"/>
      <c r="K14" s="79"/>
      <c r="M14" s="79"/>
    </row>
    <row r="15" spans="1:21" ht="21" customHeight="1">
      <c r="A15" s="508" t="s">
        <v>204</v>
      </c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</row>
    <row r="16" spans="1:21" s="84" customFormat="1" ht="21" customHeight="1">
      <c r="A16" s="87" t="s">
        <v>205</v>
      </c>
      <c r="B16" s="88"/>
      <c r="C16" s="89"/>
      <c r="D16" s="46"/>
      <c r="E16" s="47"/>
      <c r="F16" s="47"/>
      <c r="G16" s="47"/>
      <c r="H16" s="47"/>
      <c r="I16" s="47"/>
      <c r="J16" s="47"/>
      <c r="K16" s="47"/>
      <c r="M16" s="105"/>
    </row>
    <row r="17" spans="1:23" ht="15" customHeight="1">
      <c r="A17" s="17"/>
      <c r="B17" s="17"/>
      <c r="C17" s="78"/>
      <c r="D17" s="106"/>
      <c r="E17" s="106"/>
      <c r="F17" s="106"/>
      <c r="G17" s="106"/>
      <c r="H17" s="106"/>
      <c r="I17" s="106"/>
      <c r="J17" s="106"/>
      <c r="K17" s="17"/>
    </row>
    <row r="18" spans="1:23" s="84" customFormat="1">
      <c r="A18" s="90" t="s">
        <v>206</v>
      </c>
      <c r="C18" s="91"/>
      <c r="D18" s="69"/>
      <c r="E18" s="69"/>
      <c r="F18" s="69"/>
      <c r="G18" s="69"/>
      <c r="H18" s="69"/>
      <c r="I18" s="69"/>
      <c r="K18" s="105"/>
      <c r="L18" s="105"/>
      <c r="M18" s="105"/>
      <c r="N18" s="105"/>
      <c r="O18" s="105"/>
      <c r="P18" s="105"/>
    </row>
    <row r="19" spans="1:23" s="84" customFormat="1" ht="15.75" thickBot="1">
      <c r="C19" s="91"/>
      <c r="D19" s="69"/>
      <c r="E19" s="69"/>
      <c r="F19" s="69"/>
      <c r="G19" s="69"/>
      <c r="H19" s="69"/>
      <c r="I19" s="69"/>
      <c r="J19" s="81"/>
      <c r="K19" s="81"/>
      <c r="L19" s="105"/>
      <c r="M19" s="105"/>
    </row>
    <row r="20" spans="1:23" s="84" customFormat="1" ht="15" customHeight="1">
      <c r="A20" s="514" t="s">
        <v>3</v>
      </c>
      <c r="B20" s="515"/>
      <c r="C20" s="518" t="s">
        <v>207</v>
      </c>
      <c r="D20" s="520" t="s">
        <v>5</v>
      </c>
      <c r="E20" s="518" t="s">
        <v>34</v>
      </c>
      <c r="F20" s="518" t="s">
        <v>12</v>
      </c>
      <c r="G20" s="518" t="s">
        <v>197</v>
      </c>
      <c r="H20" s="522" t="s">
        <v>13</v>
      </c>
      <c r="I20" s="91"/>
      <c r="J20" s="81"/>
      <c r="K20" s="81"/>
    </row>
    <row r="21" spans="1:23" s="84" customFormat="1">
      <c r="A21" s="516"/>
      <c r="B21" s="517"/>
      <c r="C21" s="519"/>
      <c r="D21" s="521"/>
      <c r="E21" s="519"/>
      <c r="F21" s="519"/>
      <c r="G21" s="519"/>
      <c r="H21" s="523"/>
      <c r="I21" s="91"/>
      <c r="J21" s="81"/>
      <c r="K21" s="81"/>
    </row>
    <row r="22" spans="1:23" s="84" customFormat="1">
      <c r="A22" s="516"/>
      <c r="B22" s="517"/>
      <c r="C22" s="519"/>
      <c r="D22" s="521"/>
      <c r="E22" s="519"/>
      <c r="F22" s="519"/>
      <c r="G22" s="519"/>
      <c r="H22" s="523"/>
      <c r="I22" s="91"/>
      <c r="J22" s="81"/>
      <c r="K22" s="81"/>
    </row>
    <row r="23" spans="1:23" s="84" customFormat="1" ht="15.75" thickBot="1">
      <c r="A23" s="528" t="s">
        <v>208</v>
      </c>
      <c r="B23" s="529"/>
      <c r="C23" s="177" t="s">
        <v>209</v>
      </c>
      <c r="D23" s="314">
        <v>2954.16</v>
      </c>
      <c r="E23" s="178" t="s">
        <v>37</v>
      </c>
      <c r="F23" s="172" t="s">
        <v>37</v>
      </c>
      <c r="G23" s="175">
        <f>D23</f>
        <v>2954.16</v>
      </c>
      <c r="H23" s="176">
        <f>G23*12</f>
        <v>35449.919999999998</v>
      </c>
      <c r="I23" s="80"/>
      <c r="J23" s="79"/>
      <c r="K23" s="79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</row>
    <row r="24" spans="1:23" s="84" customFormat="1">
      <c r="C24" s="91"/>
      <c r="D24" s="69" t="s">
        <v>210</v>
      </c>
      <c r="E24" s="69"/>
      <c r="F24" s="70"/>
      <c r="G24" s="71"/>
      <c r="H24" s="71"/>
      <c r="I24" s="91"/>
      <c r="J24" s="79"/>
      <c r="K24" s="79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</row>
    <row r="25" spans="1:23" s="84" customFormat="1">
      <c r="A25" s="90" t="s">
        <v>211</v>
      </c>
      <c r="C25" s="91"/>
      <c r="D25" s="69" t="s">
        <v>210</v>
      </c>
      <c r="E25" s="69"/>
      <c r="F25" s="70"/>
      <c r="G25" s="71"/>
      <c r="H25" s="71"/>
      <c r="I25" s="91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</row>
    <row r="26" spans="1:23" s="84" customFormat="1" ht="15.75" thickBot="1">
      <c r="C26" s="91"/>
      <c r="D26" s="69"/>
      <c r="E26" s="69"/>
      <c r="F26" s="70"/>
      <c r="G26" s="71"/>
      <c r="H26" s="71"/>
      <c r="I26" s="91"/>
      <c r="J26" s="79"/>
      <c r="K26" s="79"/>
      <c r="L26" s="79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</row>
    <row r="27" spans="1:23" s="84" customFormat="1" ht="15" customHeight="1">
      <c r="A27" s="514" t="s">
        <v>3</v>
      </c>
      <c r="B27" s="515"/>
      <c r="C27" s="518" t="s">
        <v>207</v>
      </c>
      <c r="D27" s="518" t="s">
        <v>212</v>
      </c>
      <c r="E27" s="520" t="s">
        <v>5</v>
      </c>
      <c r="F27" s="518" t="s">
        <v>34</v>
      </c>
      <c r="G27" s="518" t="s">
        <v>12</v>
      </c>
      <c r="H27" s="518" t="s">
        <v>197</v>
      </c>
      <c r="I27" s="522" t="s">
        <v>13</v>
      </c>
      <c r="J27" s="79"/>
      <c r="K27" s="79"/>
      <c r="L27" s="79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</row>
    <row r="28" spans="1:23" s="84" customFormat="1">
      <c r="A28" s="516"/>
      <c r="B28" s="517"/>
      <c r="C28" s="519"/>
      <c r="D28" s="519"/>
      <c r="E28" s="521"/>
      <c r="F28" s="519"/>
      <c r="G28" s="519"/>
      <c r="H28" s="519"/>
      <c r="I28" s="523"/>
      <c r="J28" s="79"/>
      <c r="K28" s="79"/>
      <c r="L28" s="79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</row>
    <row r="29" spans="1:23" s="84" customFormat="1">
      <c r="A29" s="516"/>
      <c r="B29" s="517"/>
      <c r="C29" s="519"/>
      <c r="D29" s="519"/>
      <c r="E29" s="521"/>
      <c r="F29" s="519"/>
      <c r="G29" s="519"/>
      <c r="H29" s="519"/>
      <c r="I29" s="523"/>
      <c r="J29" s="79"/>
      <c r="K29" s="79"/>
      <c r="L29" s="79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</row>
    <row r="30" spans="1:23" s="84" customFormat="1">
      <c r="A30" s="526" t="s">
        <v>213</v>
      </c>
      <c r="B30" s="527"/>
      <c r="C30" s="100" t="s">
        <v>37</v>
      </c>
      <c r="D30" s="64" t="s">
        <v>214</v>
      </c>
      <c r="E30" s="63">
        <v>1791.67</v>
      </c>
      <c r="F30" s="63" t="s">
        <v>37</v>
      </c>
      <c r="G30" s="49" t="s">
        <v>37</v>
      </c>
      <c r="H30" s="173">
        <f>E30</f>
        <v>1791.67</v>
      </c>
      <c r="I30" s="174">
        <f>H30*12</f>
        <v>21500.04</v>
      </c>
      <c r="J30" s="80"/>
      <c r="K30" s="79"/>
      <c r="L30" s="79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</row>
    <row r="31" spans="1:23" s="84" customFormat="1">
      <c r="A31" s="526" t="s">
        <v>213</v>
      </c>
      <c r="B31" s="527"/>
      <c r="C31" s="100" t="s">
        <v>37</v>
      </c>
      <c r="D31" s="64" t="s">
        <v>215</v>
      </c>
      <c r="E31" s="63">
        <v>2083.33</v>
      </c>
      <c r="F31" s="63" t="s">
        <v>37</v>
      </c>
      <c r="G31" s="49" t="s">
        <v>37</v>
      </c>
      <c r="H31" s="173">
        <f>E31</f>
        <v>2083.33</v>
      </c>
      <c r="I31" s="174">
        <f>H31*12</f>
        <v>24999.96</v>
      </c>
      <c r="J31" s="80"/>
      <c r="K31" s="79"/>
      <c r="L31" s="79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</row>
    <row r="32" spans="1:23" s="84" customFormat="1">
      <c r="A32" s="526" t="s">
        <v>213</v>
      </c>
      <c r="B32" s="527"/>
      <c r="C32" s="92" t="s">
        <v>216</v>
      </c>
      <c r="D32" s="64" t="s">
        <v>214</v>
      </c>
      <c r="E32" s="63">
        <v>1887.5</v>
      </c>
      <c r="F32" s="63" t="s">
        <v>37</v>
      </c>
      <c r="G32" s="49" t="s">
        <v>37</v>
      </c>
      <c r="H32" s="173">
        <f>E32</f>
        <v>1887.5</v>
      </c>
      <c r="I32" s="174">
        <f>H32*12</f>
        <v>22650</v>
      </c>
      <c r="J32" s="80"/>
      <c r="K32" s="79"/>
      <c r="L32" s="79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</row>
    <row r="33" spans="1:23" s="84" customFormat="1">
      <c r="A33" s="526" t="s">
        <v>213</v>
      </c>
      <c r="B33" s="527"/>
      <c r="C33" s="92" t="s">
        <v>216</v>
      </c>
      <c r="D33" s="64" t="s">
        <v>215</v>
      </c>
      <c r="E33" s="63">
        <v>2191.67</v>
      </c>
      <c r="F33" s="63" t="s">
        <v>37</v>
      </c>
      <c r="G33" s="49" t="s">
        <v>37</v>
      </c>
      <c r="H33" s="173">
        <f>E33</f>
        <v>2191.67</v>
      </c>
      <c r="I33" s="174">
        <f>H33*12</f>
        <v>26300.04</v>
      </c>
      <c r="J33" s="80"/>
      <c r="K33" s="79"/>
      <c r="L33" s="79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</row>
    <row r="34" spans="1:23" s="84" customFormat="1" ht="15.75" thickBot="1">
      <c r="A34" s="528" t="s">
        <v>213</v>
      </c>
      <c r="B34" s="529"/>
      <c r="C34" s="177" t="s">
        <v>217</v>
      </c>
      <c r="D34" s="67" t="s">
        <v>214</v>
      </c>
      <c r="E34" s="314">
        <v>2112.5</v>
      </c>
      <c r="F34" s="179"/>
      <c r="G34" s="172"/>
      <c r="H34" s="175">
        <v>2112.5</v>
      </c>
      <c r="I34" s="176">
        <f>H34*12</f>
        <v>25350</v>
      </c>
      <c r="J34" s="80"/>
      <c r="K34" s="79"/>
      <c r="L34" s="79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</row>
    <row r="35" spans="1:23">
      <c r="B35" s="85"/>
      <c r="C35" s="93"/>
      <c r="D35" s="60"/>
      <c r="E35" s="60" t="s">
        <v>210</v>
      </c>
      <c r="F35" s="60"/>
      <c r="G35" s="94"/>
      <c r="H35" s="94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</row>
    <row r="36" spans="1:23">
      <c r="A36" s="90" t="s">
        <v>218</v>
      </c>
      <c r="B36" s="85"/>
      <c r="C36" s="93"/>
      <c r="D36" s="60"/>
      <c r="E36" s="60"/>
      <c r="F36" s="60"/>
      <c r="G36" s="94"/>
      <c r="H36" s="94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</row>
    <row r="37" spans="1:23" ht="15.75" thickBot="1">
      <c r="B37" s="85"/>
      <c r="C37" s="93"/>
      <c r="D37" s="60"/>
      <c r="E37" s="60"/>
      <c r="F37" s="60"/>
      <c r="G37" s="94"/>
      <c r="H37" s="94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</row>
    <row r="38" spans="1:23" ht="15" customHeight="1">
      <c r="A38" s="514" t="s">
        <v>3</v>
      </c>
      <c r="B38" s="515"/>
      <c r="C38" s="518" t="s">
        <v>207</v>
      </c>
      <c r="D38" s="520" t="s">
        <v>5</v>
      </c>
      <c r="E38" s="518" t="s">
        <v>34</v>
      </c>
      <c r="F38" s="518" t="s">
        <v>12</v>
      </c>
      <c r="G38" s="518" t="s">
        <v>197</v>
      </c>
      <c r="H38" s="522" t="s">
        <v>13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</row>
    <row r="39" spans="1:23">
      <c r="A39" s="516"/>
      <c r="B39" s="517"/>
      <c r="C39" s="519"/>
      <c r="D39" s="521"/>
      <c r="E39" s="519"/>
      <c r="F39" s="519"/>
      <c r="G39" s="519"/>
      <c r="H39" s="523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</row>
    <row r="40" spans="1:23">
      <c r="A40" s="516"/>
      <c r="B40" s="517"/>
      <c r="C40" s="519"/>
      <c r="D40" s="521"/>
      <c r="E40" s="519"/>
      <c r="F40" s="519"/>
      <c r="G40" s="519"/>
      <c r="H40" s="523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</row>
    <row r="41" spans="1:23">
      <c r="A41" s="526" t="s">
        <v>219</v>
      </c>
      <c r="B41" s="527"/>
      <c r="C41" s="92" t="s">
        <v>220</v>
      </c>
      <c r="D41" s="63">
        <v>2771.49</v>
      </c>
      <c r="E41" s="63" t="s">
        <v>37</v>
      </c>
      <c r="F41" s="49" t="s">
        <v>37</v>
      </c>
      <c r="G41" s="173">
        <f>D41</f>
        <v>2771.49</v>
      </c>
      <c r="H41" s="174">
        <f>G41*12</f>
        <v>33257.879999999997</v>
      </c>
      <c r="I41" s="80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</row>
    <row r="42" spans="1:23">
      <c r="A42" s="526" t="s">
        <v>219</v>
      </c>
      <c r="B42" s="527"/>
      <c r="C42" s="92" t="s">
        <v>221</v>
      </c>
      <c r="D42" s="63">
        <v>2771.49</v>
      </c>
      <c r="E42" s="63" t="s">
        <v>37</v>
      </c>
      <c r="F42" s="49" t="s">
        <v>37</v>
      </c>
      <c r="G42" s="173">
        <f t="shared" ref="G42:G43" si="1">D42</f>
        <v>2771.49</v>
      </c>
      <c r="H42" s="174">
        <f t="shared" ref="H42:H44" si="2">G42*12</f>
        <v>33257.879999999997</v>
      </c>
      <c r="I42" s="80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</row>
    <row r="43" spans="1:23">
      <c r="A43" s="526" t="s">
        <v>219</v>
      </c>
      <c r="B43" s="527"/>
      <c r="C43" s="92" t="s">
        <v>418</v>
      </c>
      <c r="D43" s="63">
        <v>2771.49</v>
      </c>
      <c r="E43" s="63" t="s">
        <v>37</v>
      </c>
      <c r="F43" s="49" t="s">
        <v>37</v>
      </c>
      <c r="G43" s="173">
        <f t="shared" si="1"/>
        <v>2771.49</v>
      </c>
      <c r="H43" s="174">
        <f t="shared" si="2"/>
        <v>33257.879999999997</v>
      </c>
      <c r="I43" s="80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</row>
    <row r="44" spans="1:23" ht="15.75" thickBot="1">
      <c r="A44" s="528" t="s">
        <v>219</v>
      </c>
      <c r="B44" s="529"/>
      <c r="C44" s="177" t="s">
        <v>422</v>
      </c>
      <c r="D44" s="179">
        <v>2868</v>
      </c>
      <c r="E44" s="179" t="s">
        <v>37</v>
      </c>
      <c r="F44" s="172" t="s">
        <v>37</v>
      </c>
      <c r="G44" s="175">
        <f t="shared" ref="G44" si="3">D44</f>
        <v>2868</v>
      </c>
      <c r="H44" s="176">
        <f t="shared" si="2"/>
        <v>34416</v>
      </c>
      <c r="I44" s="80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</row>
    <row r="45" spans="1:23">
      <c r="B45" s="85"/>
      <c r="C45" s="93"/>
      <c r="D45" s="60"/>
      <c r="E45" s="60"/>
      <c r="F45" s="60"/>
      <c r="G45" s="94"/>
      <c r="H45" s="94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</row>
    <row r="46" spans="1:23">
      <c r="A46" s="95" t="s">
        <v>222</v>
      </c>
      <c r="B46" s="85"/>
      <c r="C46" s="93"/>
      <c r="D46" s="60"/>
      <c r="E46" s="60"/>
      <c r="F46" s="60"/>
      <c r="G46" s="94"/>
      <c r="H46" s="94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</row>
    <row r="47" spans="1:23" ht="15.75" thickBot="1">
      <c r="A47" s="95"/>
      <c r="B47" s="85"/>
      <c r="C47" s="93"/>
      <c r="D47" s="60"/>
      <c r="E47" s="60"/>
      <c r="F47" s="60"/>
      <c r="G47" s="94"/>
      <c r="H47" s="94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</row>
    <row r="48" spans="1:23" ht="15" customHeight="1">
      <c r="A48" s="514" t="s">
        <v>3</v>
      </c>
      <c r="B48" s="515"/>
      <c r="C48" s="518" t="s">
        <v>207</v>
      </c>
      <c r="D48" s="518" t="s">
        <v>212</v>
      </c>
      <c r="E48" s="520" t="s">
        <v>5</v>
      </c>
      <c r="F48" s="518" t="s">
        <v>34</v>
      </c>
      <c r="G48" s="518" t="s">
        <v>12</v>
      </c>
      <c r="H48" s="520" t="s">
        <v>197</v>
      </c>
      <c r="I48" s="522" t="s">
        <v>13</v>
      </c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</row>
    <row r="49" spans="1:23">
      <c r="A49" s="516"/>
      <c r="B49" s="517"/>
      <c r="C49" s="519"/>
      <c r="D49" s="519"/>
      <c r="E49" s="521"/>
      <c r="F49" s="519"/>
      <c r="G49" s="519"/>
      <c r="H49" s="521"/>
      <c r="I49" s="523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</row>
    <row r="50" spans="1:23">
      <c r="A50" s="516"/>
      <c r="B50" s="517"/>
      <c r="C50" s="519"/>
      <c r="D50" s="519"/>
      <c r="E50" s="521"/>
      <c r="F50" s="519"/>
      <c r="G50" s="519"/>
      <c r="H50" s="521"/>
      <c r="I50" s="523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</row>
    <row r="51" spans="1:23">
      <c r="A51" s="526" t="s">
        <v>223</v>
      </c>
      <c r="B51" s="527"/>
      <c r="C51" s="92" t="s">
        <v>224</v>
      </c>
      <c r="D51" s="64" t="s">
        <v>225</v>
      </c>
      <c r="E51" s="63">
        <v>2828.05</v>
      </c>
      <c r="F51" s="63" t="s">
        <v>37</v>
      </c>
      <c r="G51" s="49" t="s">
        <v>37</v>
      </c>
      <c r="H51" s="173">
        <f t="shared" ref="H51:H56" si="4">E51</f>
        <v>2828.05</v>
      </c>
      <c r="I51" s="174">
        <f t="shared" ref="I51:I56" si="5">H51*12</f>
        <v>33936.600000000006</v>
      </c>
      <c r="J51" s="80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</row>
    <row r="52" spans="1:23">
      <c r="A52" s="526" t="s">
        <v>223</v>
      </c>
      <c r="B52" s="527"/>
      <c r="C52" s="92" t="s">
        <v>224</v>
      </c>
      <c r="D52" s="64" t="s">
        <v>226</v>
      </c>
      <c r="E52" s="63">
        <v>5656.11</v>
      </c>
      <c r="F52" s="63" t="s">
        <v>37</v>
      </c>
      <c r="G52" s="49" t="s">
        <v>37</v>
      </c>
      <c r="H52" s="173">
        <f t="shared" si="4"/>
        <v>5656.11</v>
      </c>
      <c r="I52" s="174">
        <f t="shared" si="5"/>
        <v>67873.319999999992</v>
      </c>
      <c r="J52" s="80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</row>
    <row r="53" spans="1:23">
      <c r="A53" s="526" t="s">
        <v>223</v>
      </c>
      <c r="B53" s="527"/>
      <c r="C53" s="92" t="s">
        <v>227</v>
      </c>
      <c r="D53" s="64" t="s">
        <v>225</v>
      </c>
      <c r="E53" s="63">
        <v>3142.28</v>
      </c>
      <c r="F53" s="63" t="s">
        <v>37</v>
      </c>
      <c r="G53" s="49" t="s">
        <v>37</v>
      </c>
      <c r="H53" s="173">
        <f t="shared" si="4"/>
        <v>3142.28</v>
      </c>
      <c r="I53" s="174">
        <f t="shared" si="5"/>
        <v>37707.360000000001</v>
      </c>
      <c r="J53" s="80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</row>
    <row r="54" spans="1:23">
      <c r="A54" s="526" t="s">
        <v>223</v>
      </c>
      <c r="B54" s="527"/>
      <c r="C54" s="92" t="s">
        <v>227</v>
      </c>
      <c r="D54" s="64" t="s">
        <v>226</v>
      </c>
      <c r="E54" s="63">
        <v>5656.11</v>
      </c>
      <c r="F54" s="63" t="s">
        <v>37</v>
      </c>
      <c r="G54" s="49" t="s">
        <v>37</v>
      </c>
      <c r="H54" s="173">
        <f t="shared" si="4"/>
        <v>5656.11</v>
      </c>
      <c r="I54" s="174">
        <f t="shared" si="5"/>
        <v>67873.319999999992</v>
      </c>
      <c r="J54" s="80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</row>
    <row r="55" spans="1:23">
      <c r="A55" s="526" t="s">
        <v>223</v>
      </c>
      <c r="B55" s="527"/>
      <c r="C55" s="92" t="s">
        <v>417</v>
      </c>
      <c r="D55" s="64" t="s">
        <v>225</v>
      </c>
      <c r="E55" s="63">
        <v>3130.48</v>
      </c>
      <c r="F55" s="63" t="s">
        <v>37</v>
      </c>
      <c r="G55" s="49" t="s">
        <v>37</v>
      </c>
      <c r="H55" s="173">
        <f t="shared" si="4"/>
        <v>3130.48</v>
      </c>
      <c r="I55" s="174">
        <f t="shared" si="5"/>
        <v>37565.760000000002</v>
      </c>
      <c r="J55" s="80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</row>
    <row r="56" spans="1:23" ht="15.75" thickBot="1">
      <c r="A56" s="528" t="s">
        <v>223</v>
      </c>
      <c r="B56" s="529"/>
      <c r="C56" s="177" t="s">
        <v>417</v>
      </c>
      <c r="D56" s="67" t="s">
        <v>226</v>
      </c>
      <c r="E56" s="179">
        <v>5656.11</v>
      </c>
      <c r="F56" s="179" t="s">
        <v>37</v>
      </c>
      <c r="G56" s="172" t="s">
        <v>37</v>
      </c>
      <c r="H56" s="175">
        <f t="shared" si="4"/>
        <v>5656.11</v>
      </c>
      <c r="I56" s="176">
        <f t="shared" si="5"/>
        <v>67873.319999999992</v>
      </c>
      <c r="J56" s="80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</row>
    <row r="57" spans="1:23">
      <c r="A57" s="85"/>
      <c r="B57" s="85"/>
      <c r="C57" s="93"/>
      <c r="E57" s="60"/>
      <c r="F57" s="60"/>
      <c r="G57" s="60"/>
      <c r="H57" s="94"/>
      <c r="I57" s="94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</row>
    <row r="58" spans="1:23">
      <c r="A58" s="95" t="s">
        <v>228</v>
      </c>
      <c r="B58" s="85"/>
      <c r="C58" s="93"/>
      <c r="D58" s="60"/>
      <c r="E58" s="60"/>
      <c r="F58" s="60"/>
      <c r="G58" s="60"/>
      <c r="H58" s="60"/>
      <c r="I58" s="60"/>
      <c r="J58" s="60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</row>
    <row r="59" spans="1:23" ht="15.75" thickBot="1">
      <c r="A59" s="85"/>
      <c r="B59" s="85"/>
      <c r="C59" s="93"/>
      <c r="D59" s="60"/>
      <c r="E59" s="60"/>
      <c r="F59" s="60"/>
      <c r="G59" s="60"/>
      <c r="H59" s="60"/>
      <c r="I59" s="60"/>
      <c r="J59" s="60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</row>
    <row r="60" spans="1:23" ht="15" customHeight="1">
      <c r="A60" s="514" t="s">
        <v>3</v>
      </c>
      <c r="B60" s="515"/>
      <c r="C60" s="518" t="s">
        <v>207</v>
      </c>
      <c r="D60" s="520" t="s">
        <v>5</v>
      </c>
      <c r="E60" s="518" t="s">
        <v>34</v>
      </c>
      <c r="F60" s="518" t="s">
        <v>12</v>
      </c>
      <c r="G60" s="518" t="s">
        <v>197</v>
      </c>
      <c r="H60" s="522" t="s">
        <v>13</v>
      </c>
      <c r="I60" s="60"/>
      <c r="J60" s="60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</row>
    <row r="61" spans="1:23">
      <c r="A61" s="516"/>
      <c r="B61" s="517"/>
      <c r="C61" s="519"/>
      <c r="D61" s="521"/>
      <c r="E61" s="519"/>
      <c r="F61" s="519"/>
      <c r="G61" s="519"/>
      <c r="H61" s="523"/>
      <c r="I61" s="60"/>
      <c r="J61" s="60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>
      <c r="A62" s="516"/>
      <c r="B62" s="517"/>
      <c r="C62" s="519"/>
      <c r="D62" s="521"/>
      <c r="E62" s="519"/>
      <c r="F62" s="519"/>
      <c r="G62" s="519"/>
      <c r="H62" s="523"/>
      <c r="I62" s="60"/>
      <c r="J62" s="60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ht="15.75" thickBot="1">
      <c r="A63" s="528" t="s">
        <v>229</v>
      </c>
      <c r="B63" s="529"/>
      <c r="C63" s="177" t="s">
        <v>230</v>
      </c>
      <c r="D63" s="179">
        <v>2775</v>
      </c>
      <c r="E63" s="178" t="s">
        <v>37</v>
      </c>
      <c r="F63" s="172" t="s">
        <v>37</v>
      </c>
      <c r="G63" s="175">
        <f>D63</f>
        <v>2775</v>
      </c>
      <c r="H63" s="176">
        <f>G63*12</f>
        <v>33300</v>
      </c>
      <c r="I63" s="60"/>
      <c r="J63" s="60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</row>
    <row r="64" spans="1:23">
      <c r="A64" s="85" t="s">
        <v>210</v>
      </c>
      <c r="B64" s="85"/>
      <c r="C64" s="93"/>
      <c r="D64" s="60" t="s">
        <v>210</v>
      </c>
      <c r="E64" s="60"/>
      <c r="F64" s="60"/>
      <c r="G64" s="60"/>
      <c r="H64" s="60"/>
      <c r="I64" s="60"/>
      <c r="J64" s="60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</row>
    <row r="65" spans="1:23">
      <c r="A65" s="95" t="s">
        <v>231</v>
      </c>
      <c r="B65" s="85"/>
      <c r="C65" s="93"/>
      <c r="D65" s="60"/>
      <c r="E65" s="60"/>
      <c r="F65" s="60"/>
      <c r="G65" s="60"/>
      <c r="H65" s="60"/>
      <c r="I65" s="60"/>
      <c r="J65" s="60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</row>
    <row r="66" spans="1:23" ht="15.75" thickBot="1">
      <c r="A66" s="85"/>
      <c r="B66" s="85"/>
      <c r="C66" s="93"/>
      <c r="D66" s="60"/>
      <c r="E66" s="60"/>
      <c r="F66" s="60"/>
      <c r="G66" s="60"/>
      <c r="H66" s="60"/>
      <c r="I66" s="60"/>
      <c r="J66" s="60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</row>
    <row r="67" spans="1:23" ht="15" customHeight="1">
      <c r="A67" s="514" t="s">
        <v>3</v>
      </c>
      <c r="B67" s="515"/>
      <c r="C67" s="518" t="s">
        <v>207</v>
      </c>
      <c r="D67" s="520" t="s">
        <v>5</v>
      </c>
      <c r="E67" s="518" t="s">
        <v>34</v>
      </c>
      <c r="F67" s="518" t="s">
        <v>12</v>
      </c>
      <c r="G67" s="518" t="s">
        <v>197</v>
      </c>
      <c r="H67" s="522" t="s">
        <v>13</v>
      </c>
      <c r="I67" s="60"/>
      <c r="J67" s="60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</row>
    <row r="68" spans="1:23">
      <c r="A68" s="516"/>
      <c r="B68" s="517"/>
      <c r="C68" s="519"/>
      <c r="D68" s="521"/>
      <c r="E68" s="519"/>
      <c r="F68" s="519"/>
      <c r="G68" s="519"/>
      <c r="H68" s="523"/>
      <c r="I68" s="60"/>
      <c r="J68" s="60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</row>
    <row r="69" spans="1:23">
      <c r="A69" s="516"/>
      <c r="B69" s="517"/>
      <c r="C69" s="519"/>
      <c r="D69" s="521"/>
      <c r="E69" s="519"/>
      <c r="F69" s="519"/>
      <c r="G69" s="519"/>
      <c r="H69" s="523"/>
      <c r="I69" s="60"/>
      <c r="J69" s="60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</row>
    <row r="70" spans="1:23">
      <c r="A70" s="526" t="s">
        <v>232</v>
      </c>
      <c r="B70" s="527"/>
      <c r="C70" s="112" t="s">
        <v>233</v>
      </c>
      <c r="D70" s="63">
        <v>3676.5</v>
      </c>
      <c r="E70" s="118" t="s">
        <v>37</v>
      </c>
      <c r="F70" s="49" t="s">
        <v>37</v>
      </c>
      <c r="G70" s="173">
        <f>D70</f>
        <v>3676.5</v>
      </c>
      <c r="H70" s="174">
        <f>G70*12</f>
        <v>44118</v>
      </c>
      <c r="I70" s="60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</row>
    <row r="71" spans="1:23" ht="15.75" thickBot="1">
      <c r="A71" s="528" t="s">
        <v>234</v>
      </c>
      <c r="B71" s="529"/>
      <c r="C71" s="180" t="s">
        <v>235</v>
      </c>
      <c r="D71" s="179">
        <v>3677.5</v>
      </c>
      <c r="E71" s="178" t="s">
        <v>37</v>
      </c>
      <c r="F71" s="172" t="s">
        <v>37</v>
      </c>
      <c r="G71" s="175">
        <f>D71</f>
        <v>3677.5</v>
      </c>
      <c r="H71" s="176">
        <f t="shared" ref="H71" si="6">G71*12</f>
        <v>44130</v>
      </c>
      <c r="I71" s="60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</row>
    <row r="72" spans="1:23">
      <c r="A72" s="85"/>
      <c r="B72" s="85"/>
      <c r="C72" s="93"/>
      <c r="D72" s="60"/>
      <c r="E72" s="60"/>
      <c r="F72" s="60"/>
      <c r="G72" s="60"/>
      <c r="H72" s="60"/>
      <c r="I72" s="60"/>
      <c r="J72" s="60"/>
      <c r="K72" s="80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</row>
    <row r="73" spans="1:23">
      <c r="A73" s="95" t="s">
        <v>236</v>
      </c>
      <c r="B73" s="85"/>
      <c r="C73" s="93"/>
      <c r="D73" s="60"/>
      <c r="E73" s="60"/>
      <c r="F73" s="60"/>
      <c r="G73" s="60"/>
      <c r="H73" s="60"/>
      <c r="I73" s="60"/>
      <c r="J73" s="60"/>
      <c r="K73" s="80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</row>
    <row r="74" spans="1:23" ht="15.75" thickBot="1">
      <c r="A74" s="85"/>
      <c r="B74" s="85"/>
      <c r="C74" s="93"/>
      <c r="D74" s="60"/>
      <c r="E74" s="60"/>
      <c r="F74" s="60"/>
      <c r="G74" s="60"/>
      <c r="H74" s="60"/>
      <c r="I74" s="60"/>
      <c r="J74" s="60"/>
      <c r="K74" s="80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</row>
    <row r="75" spans="1:23" ht="15" customHeight="1">
      <c r="A75" s="514" t="s">
        <v>3</v>
      </c>
      <c r="B75" s="515"/>
      <c r="C75" s="518" t="s">
        <v>207</v>
      </c>
      <c r="D75" s="520" t="s">
        <v>5</v>
      </c>
      <c r="E75" s="518" t="s">
        <v>34</v>
      </c>
      <c r="F75" s="518" t="s">
        <v>12</v>
      </c>
      <c r="G75" s="518" t="s">
        <v>197</v>
      </c>
      <c r="H75" s="522" t="s">
        <v>13</v>
      </c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</row>
    <row r="76" spans="1:23">
      <c r="A76" s="516"/>
      <c r="B76" s="517"/>
      <c r="C76" s="519"/>
      <c r="D76" s="521"/>
      <c r="E76" s="519"/>
      <c r="F76" s="519"/>
      <c r="G76" s="519"/>
      <c r="H76" s="523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</row>
    <row r="77" spans="1:23">
      <c r="A77" s="516"/>
      <c r="B77" s="517"/>
      <c r="C77" s="519"/>
      <c r="D77" s="521"/>
      <c r="E77" s="519"/>
      <c r="F77" s="519"/>
      <c r="G77" s="519"/>
      <c r="H77" s="523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</row>
    <row r="78" spans="1:23" ht="15.75" thickBot="1">
      <c r="A78" s="511" t="s">
        <v>237</v>
      </c>
      <c r="B78" s="512"/>
      <c r="C78" s="67" t="s">
        <v>238</v>
      </c>
      <c r="D78" s="179">
        <v>3691.67</v>
      </c>
      <c r="E78" s="179" t="s">
        <v>37</v>
      </c>
      <c r="F78" s="181" t="s">
        <v>37</v>
      </c>
      <c r="G78" s="175">
        <f>D78</f>
        <v>3691.67</v>
      </c>
      <c r="H78" s="176">
        <f>G78*12</f>
        <v>44300.04</v>
      </c>
      <c r="I78" s="60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</row>
    <row r="79" spans="1:23">
      <c r="A79" s="85"/>
      <c r="B79" s="85"/>
      <c r="C79" s="93"/>
      <c r="D79" s="60"/>
      <c r="E79" s="60"/>
      <c r="F79" s="60"/>
      <c r="G79" s="60"/>
      <c r="H79" s="60"/>
      <c r="I79" s="60"/>
      <c r="J79" s="60"/>
      <c r="K79" s="80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</row>
    <row r="80" spans="1:23">
      <c r="A80" s="95" t="s">
        <v>239</v>
      </c>
      <c r="B80" s="85"/>
      <c r="C80" s="93"/>
      <c r="D80" s="60"/>
      <c r="E80" s="60"/>
      <c r="F80" s="60"/>
      <c r="G80" s="60"/>
      <c r="H80" s="60"/>
      <c r="I80" s="60"/>
      <c r="J80" s="60"/>
      <c r="K80" s="80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</row>
    <row r="81" spans="1:23" ht="15.75" thickBot="1">
      <c r="A81" s="85"/>
      <c r="B81" s="85"/>
      <c r="C81" s="93"/>
      <c r="D81" s="60"/>
      <c r="E81" s="60"/>
      <c r="F81" s="60"/>
      <c r="G81" s="60"/>
      <c r="H81" s="60"/>
      <c r="I81" s="60"/>
      <c r="K81" s="80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</row>
    <row r="82" spans="1:23" ht="15" customHeight="1">
      <c r="A82" s="514" t="s">
        <v>3</v>
      </c>
      <c r="B82" s="515"/>
      <c r="C82" s="518" t="s">
        <v>207</v>
      </c>
      <c r="D82" s="518" t="s">
        <v>212</v>
      </c>
      <c r="E82" s="520" t="s">
        <v>5</v>
      </c>
      <c r="F82" s="518" t="s">
        <v>34</v>
      </c>
      <c r="G82" s="518" t="s">
        <v>12</v>
      </c>
      <c r="H82" s="518" t="s">
        <v>197</v>
      </c>
      <c r="I82" s="522" t="s">
        <v>13</v>
      </c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</row>
    <row r="83" spans="1:23">
      <c r="A83" s="516"/>
      <c r="B83" s="517"/>
      <c r="C83" s="519"/>
      <c r="D83" s="519"/>
      <c r="E83" s="521"/>
      <c r="F83" s="519"/>
      <c r="G83" s="519"/>
      <c r="H83" s="519"/>
      <c r="I83" s="523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</row>
    <row r="84" spans="1:23">
      <c r="A84" s="516"/>
      <c r="B84" s="517"/>
      <c r="C84" s="519"/>
      <c r="D84" s="519"/>
      <c r="E84" s="521"/>
      <c r="F84" s="519"/>
      <c r="G84" s="519"/>
      <c r="H84" s="519"/>
      <c r="I84" s="523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</row>
    <row r="85" spans="1:23">
      <c r="A85" s="524" t="s">
        <v>240</v>
      </c>
      <c r="B85" s="525"/>
      <c r="C85" s="64" t="s">
        <v>241</v>
      </c>
      <c r="D85" s="64" t="s">
        <v>242</v>
      </c>
      <c r="E85" s="63">
        <v>2130.9</v>
      </c>
      <c r="F85" s="63" t="s">
        <v>37</v>
      </c>
      <c r="G85" s="48" t="s">
        <v>37</v>
      </c>
      <c r="H85" s="173">
        <f>E85</f>
        <v>2130.9</v>
      </c>
      <c r="I85" s="174">
        <f>H85*12</f>
        <v>25570.800000000003</v>
      </c>
      <c r="J85" s="60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</row>
    <row r="86" spans="1:23" ht="15.75" thickBot="1">
      <c r="A86" s="511" t="s">
        <v>243</v>
      </c>
      <c r="B86" s="512"/>
      <c r="C86" s="67" t="s">
        <v>241</v>
      </c>
      <c r="D86" s="67" t="s">
        <v>244</v>
      </c>
      <c r="E86" s="179">
        <v>2663.62</v>
      </c>
      <c r="F86" s="179" t="s">
        <v>37</v>
      </c>
      <c r="G86" s="181" t="s">
        <v>37</v>
      </c>
      <c r="H86" s="175">
        <f>E86</f>
        <v>2663.62</v>
      </c>
      <c r="I86" s="176">
        <f>H86*12</f>
        <v>31963.439999999999</v>
      </c>
      <c r="J86" s="60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</row>
    <row r="87" spans="1:23">
      <c r="A87" s="85"/>
      <c r="B87" s="85"/>
      <c r="C87" s="93"/>
      <c r="D87" s="60"/>
      <c r="E87" s="60" t="s">
        <v>210</v>
      </c>
      <c r="F87" s="60"/>
      <c r="G87" s="60"/>
      <c r="H87" s="60"/>
      <c r="I87" s="60"/>
      <c r="J87" s="60"/>
      <c r="K87" s="80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</row>
    <row r="88" spans="1:23">
      <c r="A88" s="95" t="s">
        <v>245</v>
      </c>
      <c r="B88" s="85"/>
      <c r="C88" s="93"/>
      <c r="D88" s="60"/>
      <c r="E88" s="60"/>
      <c r="F88" s="60"/>
      <c r="G88" s="60"/>
      <c r="H88" s="60"/>
      <c r="I88" s="60"/>
      <c r="J88" s="60"/>
      <c r="K88" s="80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</row>
    <row r="89" spans="1:23" ht="15.75" thickBot="1">
      <c r="A89" s="85"/>
      <c r="B89" s="85"/>
      <c r="C89" s="93"/>
      <c r="D89" s="60"/>
      <c r="E89" s="60"/>
      <c r="F89" s="60"/>
      <c r="G89" s="60"/>
      <c r="H89" s="60"/>
      <c r="I89" s="60"/>
      <c r="J89" s="60"/>
      <c r="K89" s="80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</row>
    <row r="90" spans="1:23" ht="15" customHeight="1">
      <c r="A90" s="514" t="s">
        <v>3</v>
      </c>
      <c r="B90" s="515"/>
      <c r="C90" s="518" t="s">
        <v>207</v>
      </c>
      <c r="D90" s="520" t="s">
        <v>5</v>
      </c>
      <c r="E90" s="518" t="s">
        <v>34</v>
      </c>
      <c r="F90" s="518" t="s">
        <v>12</v>
      </c>
      <c r="G90" s="518" t="s">
        <v>197</v>
      </c>
      <c r="H90" s="522" t="s">
        <v>13</v>
      </c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</row>
    <row r="91" spans="1:23">
      <c r="A91" s="516"/>
      <c r="B91" s="517"/>
      <c r="C91" s="519"/>
      <c r="D91" s="521"/>
      <c r="E91" s="519"/>
      <c r="F91" s="519"/>
      <c r="G91" s="519"/>
      <c r="H91" s="523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</row>
    <row r="92" spans="1:23">
      <c r="A92" s="516"/>
      <c r="B92" s="517"/>
      <c r="C92" s="519"/>
      <c r="D92" s="521"/>
      <c r="E92" s="519"/>
      <c r="F92" s="519"/>
      <c r="G92" s="519"/>
      <c r="H92" s="523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</row>
    <row r="93" spans="1:23" ht="15.75" thickBot="1">
      <c r="A93" s="511" t="s">
        <v>246</v>
      </c>
      <c r="B93" s="512"/>
      <c r="C93" s="67" t="s">
        <v>247</v>
      </c>
      <c r="D93" s="179">
        <v>3044.14</v>
      </c>
      <c r="E93" s="179" t="s">
        <v>37</v>
      </c>
      <c r="F93" s="181" t="s">
        <v>37</v>
      </c>
      <c r="G93" s="175">
        <f>D93</f>
        <v>3044.14</v>
      </c>
      <c r="H93" s="176">
        <f>G93*12</f>
        <v>36529.68</v>
      </c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</row>
    <row r="94" spans="1:23">
      <c r="D94" s="127"/>
      <c r="E94" s="60"/>
      <c r="F94" s="62"/>
      <c r="G94" s="60"/>
      <c r="H94" s="60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</row>
    <row r="95" spans="1:23">
      <c r="A95" s="95" t="s">
        <v>416</v>
      </c>
      <c r="D95" s="127"/>
      <c r="E95" s="60"/>
      <c r="F95" s="62"/>
      <c r="G95" s="60"/>
      <c r="H95" s="60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</row>
    <row r="96" spans="1:23" ht="15.75" thickBot="1">
      <c r="D96" s="127"/>
      <c r="E96" s="60"/>
      <c r="F96" s="62"/>
      <c r="G96" s="60"/>
      <c r="H96" s="60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</row>
    <row r="97" spans="1:23" ht="15" customHeight="1">
      <c r="A97" s="514" t="s">
        <v>3</v>
      </c>
      <c r="B97" s="515"/>
      <c r="C97" s="518" t="s">
        <v>207</v>
      </c>
      <c r="D97" s="520" t="s">
        <v>5</v>
      </c>
      <c r="E97" s="518" t="s">
        <v>34</v>
      </c>
      <c r="F97" s="518" t="s">
        <v>12</v>
      </c>
      <c r="G97" s="518" t="s">
        <v>197</v>
      </c>
      <c r="H97" s="522" t="s">
        <v>13</v>
      </c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</row>
    <row r="98" spans="1:23">
      <c r="A98" s="516"/>
      <c r="B98" s="517"/>
      <c r="C98" s="519"/>
      <c r="D98" s="521"/>
      <c r="E98" s="519"/>
      <c r="F98" s="519"/>
      <c r="G98" s="519"/>
      <c r="H98" s="523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</row>
    <row r="99" spans="1:23">
      <c r="A99" s="516"/>
      <c r="B99" s="517"/>
      <c r="C99" s="519"/>
      <c r="D99" s="521"/>
      <c r="E99" s="519"/>
      <c r="F99" s="519"/>
      <c r="G99" s="519"/>
      <c r="H99" s="523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</row>
    <row r="100" spans="1:23" ht="15.75" thickBot="1">
      <c r="A100" s="511" t="s">
        <v>423</v>
      </c>
      <c r="B100" s="512"/>
      <c r="C100" s="67" t="s">
        <v>424</v>
      </c>
      <c r="D100" s="179">
        <v>2078.66</v>
      </c>
      <c r="E100" s="179" t="s">
        <v>37</v>
      </c>
      <c r="F100" s="181" t="s">
        <v>37</v>
      </c>
      <c r="G100" s="175">
        <f>D100</f>
        <v>2078.66</v>
      </c>
      <c r="H100" s="176">
        <f>G100*12</f>
        <v>24943.919999999998</v>
      </c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</row>
    <row r="101" spans="1:23">
      <c r="A101" s="85"/>
      <c r="B101" s="85"/>
      <c r="C101" s="93"/>
      <c r="D101" s="60" t="s">
        <v>210</v>
      </c>
      <c r="E101" s="60"/>
      <c r="F101" s="60"/>
      <c r="G101" s="60"/>
      <c r="H101" s="60"/>
      <c r="I101" s="60"/>
      <c r="J101" s="60"/>
      <c r="K101" s="80"/>
    </row>
    <row r="102" spans="1:23" ht="21" customHeight="1">
      <c r="A102" s="508" t="s">
        <v>248</v>
      </c>
      <c r="B102" s="508"/>
      <c r="C102" s="508"/>
      <c r="D102" s="508"/>
      <c r="E102" s="508"/>
      <c r="F102" s="508"/>
      <c r="G102" s="508"/>
      <c r="H102" s="508"/>
      <c r="I102" s="508"/>
      <c r="J102" s="508"/>
      <c r="K102" s="508"/>
      <c r="L102" s="508"/>
      <c r="M102" s="508"/>
      <c r="N102" s="508"/>
      <c r="O102" s="508"/>
    </row>
    <row r="103" spans="1:23" ht="21" customHeight="1"/>
    <row r="104" spans="1:23" ht="18.75" customHeight="1" thickBot="1">
      <c r="A104" s="510" t="s">
        <v>249</v>
      </c>
      <c r="B104" s="510"/>
      <c r="C104" s="510"/>
      <c r="D104" s="510"/>
      <c r="E104" s="510"/>
      <c r="F104" s="510"/>
      <c r="K104" s="513"/>
      <c r="L104" s="513"/>
    </row>
    <row r="105" spans="1:23" ht="30" customHeight="1">
      <c r="A105" s="369" t="s">
        <v>3</v>
      </c>
      <c r="B105" s="343"/>
      <c r="C105" s="343"/>
      <c r="D105" s="391" t="s">
        <v>212</v>
      </c>
      <c r="E105" s="391" t="s">
        <v>5</v>
      </c>
      <c r="F105" s="343" t="s">
        <v>34</v>
      </c>
      <c r="G105" s="391" t="s">
        <v>12</v>
      </c>
      <c r="H105" s="391" t="s">
        <v>197</v>
      </c>
      <c r="I105" s="374" t="s">
        <v>13</v>
      </c>
    </row>
    <row r="106" spans="1:23">
      <c r="A106" s="371"/>
      <c r="B106" s="344"/>
      <c r="C106" s="344"/>
      <c r="D106" s="392"/>
      <c r="E106" s="392"/>
      <c r="F106" s="344"/>
      <c r="G106" s="392"/>
      <c r="H106" s="392"/>
      <c r="I106" s="376"/>
    </row>
    <row r="107" spans="1:23">
      <c r="A107" s="371"/>
      <c r="B107" s="344"/>
      <c r="C107" s="344"/>
      <c r="D107" s="392"/>
      <c r="E107" s="392"/>
      <c r="F107" s="344"/>
      <c r="G107" s="392"/>
      <c r="H107" s="392"/>
      <c r="I107" s="376"/>
      <c r="J107" s="316"/>
    </row>
    <row r="108" spans="1:23">
      <c r="A108" s="504" t="s">
        <v>250</v>
      </c>
      <c r="B108" s="505"/>
      <c r="C108" s="505"/>
      <c r="D108" s="64" t="s">
        <v>251</v>
      </c>
      <c r="E108" s="63">
        <v>1478.1554404400001</v>
      </c>
      <c r="F108" s="63" t="s">
        <v>37</v>
      </c>
      <c r="G108" s="48" t="s">
        <v>37</v>
      </c>
      <c r="H108" s="173">
        <f>E108</f>
        <v>1478.1554404400001</v>
      </c>
      <c r="I108" s="174">
        <v>17651.759999999998</v>
      </c>
      <c r="J108" s="315"/>
      <c r="K108" s="79"/>
    </row>
    <row r="109" spans="1:23">
      <c r="A109" s="504" t="s">
        <v>250</v>
      </c>
      <c r="B109" s="505"/>
      <c r="C109" s="505"/>
      <c r="D109" s="64" t="s">
        <v>252</v>
      </c>
      <c r="E109" s="63">
        <v>1478.1554404400001</v>
      </c>
      <c r="F109" s="63" t="s">
        <v>37</v>
      </c>
      <c r="G109" s="48" t="s">
        <v>37</v>
      </c>
      <c r="H109" s="173">
        <f>E109</f>
        <v>1478.1554404400001</v>
      </c>
      <c r="I109" s="174">
        <v>17651.759999999998</v>
      </c>
      <c r="J109" s="315"/>
      <c r="K109" s="79"/>
    </row>
    <row r="110" spans="1:23">
      <c r="A110" s="504" t="s">
        <v>250</v>
      </c>
      <c r="B110" s="505"/>
      <c r="C110" s="505"/>
      <c r="D110" s="64" t="s">
        <v>253</v>
      </c>
      <c r="E110" s="63">
        <v>1583.7379719</v>
      </c>
      <c r="F110" s="63" t="s">
        <v>37</v>
      </c>
      <c r="G110" s="48" t="s">
        <v>37</v>
      </c>
      <c r="H110" s="173">
        <f>E110</f>
        <v>1583.7379719</v>
      </c>
      <c r="I110" s="174">
        <v>18912.599999999999</v>
      </c>
      <c r="J110" s="315"/>
      <c r="K110" s="79"/>
    </row>
    <row r="111" spans="1:23" ht="15.75" thickBot="1">
      <c r="A111" s="506" t="s">
        <v>250</v>
      </c>
      <c r="B111" s="507"/>
      <c r="C111" s="507"/>
      <c r="D111" s="182" t="s">
        <v>254</v>
      </c>
      <c r="E111" s="179">
        <v>1979.6699526800001</v>
      </c>
      <c r="F111" s="179" t="s">
        <v>37</v>
      </c>
      <c r="G111" s="181" t="s">
        <v>37</v>
      </c>
      <c r="H111" s="175">
        <f>E111</f>
        <v>1979.6699526800001</v>
      </c>
      <c r="I111" s="176">
        <v>23640.720000000001</v>
      </c>
      <c r="J111" s="79"/>
      <c r="K111" s="79"/>
    </row>
    <row r="112" spans="1:23" ht="15" customHeight="1">
      <c r="D112" s="61"/>
      <c r="E112" s="61"/>
      <c r="F112" s="60"/>
      <c r="G112" s="60"/>
      <c r="H112" s="62"/>
      <c r="I112" s="94"/>
      <c r="J112" s="96"/>
      <c r="M112" s="14"/>
      <c r="N112" s="61"/>
      <c r="O112" s="61"/>
      <c r="P112" s="60"/>
      <c r="Q112" s="60"/>
      <c r="R112" s="62"/>
      <c r="S112" s="94"/>
    </row>
    <row r="113" spans="1:19" ht="15" customHeight="1">
      <c r="A113" s="97" t="s">
        <v>255</v>
      </c>
      <c r="D113" s="61"/>
      <c r="E113" s="61"/>
      <c r="F113" s="60"/>
      <c r="G113" s="60"/>
      <c r="H113" s="62"/>
      <c r="I113" s="94"/>
      <c r="J113" s="96"/>
      <c r="K113" s="97"/>
      <c r="M113" s="61"/>
      <c r="N113" s="61"/>
      <c r="O113" s="61"/>
      <c r="P113" s="60"/>
      <c r="Q113" s="60"/>
      <c r="R113" s="62"/>
      <c r="S113" s="94"/>
    </row>
    <row r="114" spans="1:19" ht="15" customHeight="1" thickBot="1">
      <c r="D114" s="61"/>
      <c r="E114" s="61"/>
      <c r="F114" s="60"/>
      <c r="G114" s="60"/>
      <c r="H114" s="62"/>
      <c r="I114" s="94"/>
      <c r="J114" s="96"/>
      <c r="M114" s="14"/>
      <c r="N114" s="61"/>
      <c r="O114" s="61"/>
      <c r="P114" s="60"/>
      <c r="Q114" s="60"/>
      <c r="R114" s="62"/>
      <c r="S114" s="94"/>
    </row>
    <row r="115" spans="1:19" ht="15" customHeight="1">
      <c r="A115" s="369" t="s">
        <v>3</v>
      </c>
      <c r="B115" s="343"/>
      <c r="C115" s="343"/>
      <c r="D115" s="391" t="s">
        <v>212</v>
      </c>
      <c r="E115" s="391" t="s">
        <v>5</v>
      </c>
      <c r="F115" s="343" t="s">
        <v>34</v>
      </c>
      <c r="G115" s="391" t="s">
        <v>12</v>
      </c>
      <c r="H115" s="391" t="s">
        <v>197</v>
      </c>
      <c r="I115" s="374" t="s">
        <v>13</v>
      </c>
    </row>
    <row r="116" spans="1:19" ht="15" customHeight="1">
      <c r="A116" s="371"/>
      <c r="B116" s="344"/>
      <c r="C116" s="344"/>
      <c r="D116" s="392"/>
      <c r="E116" s="392"/>
      <c r="F116" s="344"/>
      <c r="G116" s="392"/>
      <c r="H116" s="392"/>
      <c r="I116" s="376"/>
    </row>
    <row r="117" spans="1:19" ht="15" customHeight="1">
      <c r="A117" s="371"/>
      <c r="B117" s="344"/>
      <c r="C117" s="344"/>
      <c r="D117" s="392"/>
      <c r="E117" s="392"/>
      <c r="F117" s="344"/>
      <c r="G117" s="392"/>
      <c r="H117" s="392"/>
      <c r="I117" s="376"/>
      <c r="J117" s="315"/>
    </row>
    <row r="118" spans="1:19" ht="15" customHeight="1">
      <c r="A118" s="504" t="s">
        <v>250</v>
      </c>
      <c r="B118" s="505"/>
      <c r="C118" s="505"/>
      <c r="D118" s="64" t="s">
        <v>251</v>
      </c>
      <c r="E118" s="63">
        <v>1629.94</v>
      </c>
      <c r="F118" s="63" t="s">
        <v>37</v>
      </c>
      <c r="G118" s="48" t="s">
        <v>37</v>
      </c>
      <c r="H118" s="173">
        <v>1622.02</v>
      </c>
      <c r="I118" s="174">
        <v>19464.18</v>
      </c>
      <c r="J118" s="79"/>
      <c r="K118" s="79"/>
    </row>
    <row r="119" spans="1:19" ht="15" customHeight="1">
      <c r="A119" s="504" t="s">
        <v>250</v>
      </c>
      <c r="B119" s="505"/>
      <c r="C119" s="505"/>
      <c r="D119" s="64" t="s">
        <v>252</v>
      </c>
      <c r="E119" s="63">
        <v>1629.94</v>
      </c>
      <c r="F119" s="63" t="s">
        <v>37</v>
      </c>
      <c r="G119" s="48" t="s">
        <v>37</v>
      </c>
      <c r="H119" s="173">
        <v>1622.02</v>
      </c>
      <c r="I119" s="174">
        <v>19464.18</v>
      </c>
      <c r="J119" s="315"/>
      <c r="K119" s="79"/>
    </row>
    <row r="120" spans="1:19" ht="15" customHeight="1">
      <c r="A120" s="504" t="s">
        <v>250</v>
      </c>
      <c r="B120" s="505"/>
      <c r="C120" s="505"/>
      <c r="D120" s="64" t="s">
        <v>253</v>
      </c>
      <c r="E120" s="63">
        <v>1629.94</v>
      </c>
      <c r="F120" s="63" t="s">
        <v>37</v>
      </c>
      <c r="G120" s="48" t="s">
        <v>37</v>
      </c>
      <c r="H120" s="173">
        <v>1622.02</v>
      </c>
      <c r="I120" s="174">
        <v>19464.18</v>
      </c>
      <c r="J120" s="315"/>
      <c r="K120" s="79"/>
    </row>
    <row r="121" spans="1:19" ht="15" customHeight="1" thickBot="1">
      <c r="A121" s="506" t="s">
        <v>250</v>
      </c>
      <c r="B121" s="507"/>
      <c r="C121" s="507"/>
      <c r="D121" s="182" t="s">
        <v>254</v>
      </c>
      <c r="E121" s="179">
        <v>1629.94</v>
      </c>
      <c r="F121" s="179" t="s">
        <v>37</v>
      </c>
      <c r="G121" s="181" t="s">
        <v>37</v>
      </c>
      <c r="H121" s="175">
        <v>1622.02</v>
      </c>
      <c r="I121" s="176">
        <v>19464.18</v>
      </c>
      <c r="J121" s="315"/>
      <c r="K121" s="79"/>
    </row>
    <row r="122" spans="1:19" ht="15" customHeight="1">
      <c r="D122" s="61"/>
      <c r="E122" s="61"/>
      <c r="F122" s="60"/>
      <c r="G122" s="60"/>
      <c r="H122" s="62"/>
      <c r="I122" s="94"/>
      <c r="J122" s="96"/>
      <c r="M122" s="14"/>
      <c r="N122" s="61"/>
      <c r="O122" s="61"/>
      <c r="P122" s="60"/>
      <c r="Q122" s="60"/>
      <c r="R122" s="62"/>
      <c r="S122" s="94"/>
    </row>
    <row r="123" spans="1:19" ht="15" customHeight="1">
      <c r="A123" s="510" t="s">
        <v>256</v>
      </c>
      <c r="B123" s="510"/>
      <c r="C123" s="510"/>
      <c r="K123" s="510"/>
      <c r="L123" s="510"/>
      <c r="M123" s="510"/>
      <c r="N123" s="14"/>
      <c r="O123" s="14"/>
      <c r="P123" s="14"/>
      <c r="Q123" s="14"/>
      <c r="R123" s="14"/>
      <c r="S123" s="14"/>
    </row>
    <row r="124" spans="1:19" ht="15" customHeight="1" thickBot="1">
      <c r="M124" s="14"/>
      <c r="N124" s="14"/>
      <c r="O124" s="14"/>
      <c r="P124" s="14"/>
      <c r="Q124" s="14"/>
      <c r="R124" s="14"/>
      <c r="S124" s="14"/>
    </row>
    <row r="125" spans="1:19" ht="15" customHeight="1">
      <c r="A125" s="369" t="s">
        <v>3</v>
      </c>
      <c r="B125" s="343"/>
      <c r="C125" s="343"/>
      <c r="D125" s="391" t="s">
        <v>212</v>
      </c>
      <c r="E125" s="391" t="s">
        <v>5</v>
      </c>
      <c r="F125" s="343" t="s">
        <v>34</v>
      </c>
      <c r="G125" s="391" t="s">
        <v>12</v>
      </c>
      <c r="H125" s="391" t="s">
        <v>197</v>
      </c>
      <c r="I125" s="374" t="s">
        <v>13</v>
      </c>
    </row>
    <row r="126" spans="1:19">
      <c r="A126" s="371"/>
      <c r="B126" s="344"/>
      <c r="C126" s="344"/>
      <c r="D126" s="392"/>
      <c r="E126" s="392"/>
      <c r="F126" s="344"/>
      <c r="G126" s="392"/>
      <c r="H126" s="392"/>
      <c r="I126" s="376"/>
    </row>
    <row r="127" spans="1:19">
      <c r="A127" s="371"/>
      <c r="B127" s="344"/>
      <c r="C127" s="344"/>
      <c r="D127" s="392"/>
      <c r="E127" s="392"/>
      <c r="F127" s="344"/>
      <c r="G127" s="392"/>
      <c r="H127" s="392"/>
      <c r="I127" s="376"/>
    </row>
    <row r="128" spans="1:19">
      <c r="A128" s="504" t="s">
        <v>250</v>
      </c>
      <c r="B128" s="505"/>
      <c r="C128" s="505"/>
      <c r="D128" s="64" t="s">
        <v>251</v>
      </c>
      <c r="E128" s="63">
        <v>1266.9903775199998</v>
      </c>
      <c r="F128" s="63" t="s">
        <v>37</v>
      </c>
      <c r="G128" s="63">
        <f>E128</f>
        <v>1266.9903775199998</v>
      </c>
      <c r="H128" s="173">
        <f>G128</f>
        <v>1266.9903775199998</v>
      </c>
      <c r="I128" s="174">
        <v>17651.759999999998</v>
      </c>
      <c r="J128" s="315"/>
      <c r="K128" s="79"/>
    </row>
    <row r="129" spans="1:15">
      <c r="A129" s="504" t="s">
        <v>250</v>
      </c>
      <c r="B129" s="505"/>
      <c r="C129" s="505"/>
      <c r="D129" s="64" t="s">
        <v>252</v>
      </c>
      <c r="E129" s="63">
        <v>1266.9903775199998</v>
      </c>
      <c r="F129" s="63" t="s">
        <v>37</v>
      </c>
      <c r="G129" s="63">
        <f t="shared" ref="G129:G131" si="7">E129</f>
        <v>1266.9903775199998</v>
      </c>
      <c r="H129" s="173">
        <f>G129</f>
        <v>1266.9903775199998</v>
      </c>
      <c r="I129" s="174">
        <v>17651.759999999998</v>
      </c>
      <c r="J129" s="315"/>
      <c r="K129" s="79"/>
    </row>
    <row r="130" spans="1:15">
      <c r="A130" s="504" t="s">
        <v>250</v>
      </c>
      <c r="B130" s="505"/>
      <c r="C130" s="505"/>
      <c r="D130" s="64" t="s">
        <v>253</v>
      </c>
      <c r="E130" s="63">
        <v>1357.4896902</v>
      </c>
      <c r="F130" s="63" t="s">
        <v>37</v>
      </c>
      <c r="G130" s="63">
        <f t="shared" si="7"/>
        <v>1357.4896902</v>
      </c>
      <c r="H130" s="173">
        <f>G130</f>
        <v>1357.4896902</v>
      </c>
      <c r="I130" s="174">
        <v>18912.599999999999</v>
      </c>
      <c r="J130" s="315"/>
      <c r="K130" s="79"/>
    </row>
    <row r="131" spans="1:15" ht="15" customHeight="1" thickBot="1">
      <c r="A131" s="506" t="s">
        <v>250</v>
      </c>
      <c r="B131" s="507"/>
      <c r="C131" s="507"/>
      <c r="D131" s="182" t="s">
        <v>254</v>
      </c>
      <c r="E131" s="179">
        <v>1696.8570883599998</v>
      </c>
      <c r="F131" s="179" t="s">
        <v>37</v>
      </c>
      <c r="G131" s="179">
        <f t="shared" si="7"/>
        <v>1696.8570883599998</v>
      </c>
      <c r="H131" s="175">
        <f>G131</f>
        <v>1696.8570883599998</v>
      </c>
      <c r="I131" s="176">
        <v>23640.720000000001</v>
      </c>
      <c r="J131" s="79"/>
      <c r="K131" s="79"/>
    </row>
    <row r="132" spans="1:15">
      <c r="D132" s="61"/>
      <c r="E132" s="61"/>
      <c r="F132" s="60"/>
      <c r="G132" s="60"/>
      <c r="H132" s="60"/>
      <c r="I132" s="94"/>
      <c r="J132" s="96"/>
      <c r="K132" s="79"/>
    </row>
    <row r="133" spans="1:15" ht="21" customHeight="1">
      <c r="A133" s="508" t="s">
        <v>257</v>
      </c>
      <c r="B133" s="508"/>
      <c r="C133" s="508"/>
      <c r="D133" s="508"/>
      <c r="E133" s="508"/>
      <c r="F133" s="508"/>
      <c r="G133" s="508"/>
      <c r="H133" s="508"/>
      <c r="I133" s="508"/>
      <c r="J133" s="508"/>
      <c r="K133" s="508"/>
      <c r="L133" s="508"/>
      <c r="M133" s="508"/>
      <c r="N133" s="508"/>
      <c r="O133" s="508"/>
    </row>
    <row r="134" spans="1:15">
      <c r="A134" s="98" t="s">
        <v>205</v>
      </c>
      <c r="B134" s="98"/>
      <c r="C134" s="99"/>
      <c r="D134" s="99"/>
      <c r="E134" s="99"/>
      <c r="F134" s="56"/>
    </row>
    <row r="135" spans="1:15" ht="15.75" thickBot="1">
      <c r="A135" s="509"/>
      <c r="B135" s="509"/>
      <c r="C135" s="509"/>
      <c r="D135" s="509"/>
      <c r="E135" s="509"/>
      <c r="F135" s="509"/>
    </row>
    <row r="136" spans="1:15" ht="15" customHeight="1">
      <c r="A136" s="369" t="s">
        <v>3</v>
      </c>
      <c r="B136" s="343"/>
      <c r="C136" s="343"/>
      <c r="D136" s="391" t="s">
        <v>212</v>
      </c>
      <c r="E136" s="391" t="s">
        <v>5</v>
      </c>
      <c r="F136" s="343" t="s">
        <v>34</v>
      </c>
      <c r="G136" s="391" t="s">
        <v>12</v>
      </c>
      <c r="H136" s="391" t="s">
        <v>197</v>
      </c>
      <c r="I136" s="374" t="s">
        <v>13</v>
      </c>
    </row>
    <row r="137" spans="1:15">
      <c r="A137" s="371"/>
      <c r="B137" s="344"/>
      <c r="C137" s="344"/>
      <c r="D137" s="392"/>
      <c r="E137" s="392"/>
      <c r="F137" s="344"/>
      <c r="G137" s="392"/>
      <c r="H137" s="392"/>
      <c r="I137" s="376"/>
    </row>
    <row r="138" spans="1:15">
      <c r="A138" s="371"/>
      <c r="B138" s="344"/>
      <c r="C138" s="344"/>
      <c r="D138" s="392"/>
      <c r="E138" s="392"/>
      <c r="F138" s="344"/>
      <c r="G138" s="392"/>
      <c r="H138" s="392"/>
      <c r="I138" s="376"/>
    </row>
    <row r="139" spans="1:15">
      <c r="A139" s="504" t="s">
        <v>258</v>
      </c>
      <c r="B139" s="505"/>
      <c r="C139" s="505"/>
      <c r="D139" s="64" t="s">
        <v>251</v>
      </c>
      <c r="E139" s="63">
        <v>1560</v>
      </c>
      <c r="F139" s="63" t="s">
        <v>37</v>
      </c>
      <c r="G139" s="48" t="s">
        <v>37</v>
      </c>
      <c r="H139" s="173">
        <f>E139</f>
        <v>1560</v>
      </c>
      <c r="I139" s="174">
        <f>H139*12</f>
        <v>18720</v>
      </c>
      <c r="J139" s="315"/>
      <c r="K139" s="79"/>
    </row>
    <row r="140" spans="1:15">
      <c r="A140" s="504" t="s">
        <v>258</v>
      </c>
      <c r="B140" s="505"/>
      <c r="C140" s="505"/>
      <c r="D140" s="64" t="s">
        <v>252</v>
      </c>
      <c r="E140" s="63">
        <v>1620</v>
      </c>
      <c r="F140" s="63" t="s">
        <v>37</v>
      </c>
      <c r="G140" s="48" t="s">
        <v>37</v>
      </c>
      <c r="H140" s="173">
        <f t="shared" ref="H140:H151" si="8">E140</f>
        <v>1620</v>
      </c>
      <c r="I140" s="174">
        <f t="shared" ref="I140:I151" si="9">H140*12</f>
        <v>19440</v>
      </c>
      <c r="J140" s="315"/>
      <c r="K140" s="79"/>
    </row>
    <row r="141" spans="1:15">
      <c r="A141" s="504" t="s">
        <v>258</v>
      </c>
      <c r="B141" s="505"/>
      <c r="C141" s="505"/>
      <c r="D141" s="64" t="s">
        <v>253</v>
      </c>
      <c r="E141" s="63">
        <v>1740</v>
      </c>
      <c r="F141" s="63" t="s">
        <v>37</v>
      </c>
      <c r="G141" s="48" t="s">
        <v>37</v>
      </c>
      <c r="H141" s="173">
        <f t="shared" si="8"/>
        <v>1740</v>
      </c>
      <c r="I141" s="174">
        <f t="shared" si="9"/>
        <v>20880</v>
      </c>
      <c r="J141" s="315"/>
      <c r="K141" s="79"/>
    </row>
    <row r="142" spans="1:15">
      <c r="A142" s="504" t="s">
        <v>258</v>
      </c>
      <c r="B142" s="505"/>
      <c r="C142" s="505"/>
      <c r="D142" s="183" t="s">
        <v>259</v>
      </c>
      <c r="E142" s="63">
        <v>1970.06</v>
      </c>
      <c r="F142" s="63" t="s">
        <v>37</v>
      </c>
      <c r="G142" s="48" t="s">
        <v>37</v>
      </c>
      <c r="H142" s="173">
        <f t="shared" si="8"/>
        <v>1970.06</v>
      </c>
      <c r="I142" s="174">
        <f t="shared" si="9"/>
        <v>23640.720000000001</v>
      </c>
      <c r="J142" s="315"/>
      <c r="K142" s="79"/>
    </row>
    <row r="143" spans="1:15">
      <c r="A143" s="504" t="s">
        <v>258</v>
      </c>
      <c r="B143" s="505"/>
      <c r="C143" s="505"/>
      <c r="D143" s="61" t="s">
        <v>419</v>
      </c>
      <c r="E143" s="63">
        <v>2442.87</v>
      </c>
      <c r="F143" s="63" t="s">
        <v>37</v>
      </c>
      <c r="G143" s="48" t="s">
        <v>37</v>
      </c>
      <c r="H143" s="173">
        <f t="shared" si="8"/>
        <v>2442.87</v>
      </c>
      <c r="I143" s="174">
        <f t="shared" si="9"/>
        <v>29314.44</v>
      </c>
      <c r="J143" s="315"/>
      <c r="K143" s="79"/>
    </row>
    <row r="144" spans="1:15">
      <c r="A144" s="504" t="s">
        <v>420</v>
      </c>
      <c r="B144" s="505"/>
      <c r="C144" s="505"/>
      <c r="D144" s="219" t="s">
        <v>251</v>
      </c>
      <c r="E144" s="63">
        <v>2310.39</v>
      </c>
      <c r="F144" s="63" t="s">
        <v>37</v>
      </c>
      <c r="G144" s="48" t="s">
        <v>37</v>
      </c>
      <c r="H144" s="173">
        <f t="shared" si="8"/>
        <v>2310.39</v>
      </c>
      <c r="I144" s="174">
        <f t="shared" si="9"/>
        <v>27724.68</v>
      </c>
      <c r="J144" s="315"/>
      <c r="K144" s="79"/>
    </row>
    <row r="145" spans="1:15">
      <c r="A145" s="504" t="s">
        <v>420</v>
      </c>
      <c r="B145" s="505"/>
      <c r="C145" s="505"/>
      <c r="D145" s="219" t="s">
        <v>252</v>
      </c>
      <c r="E145" s="63">
        <v>2310.39</v>
      </c>
      <c r="F145" s="63" t="s">
        <v>37</v>
      </c>
      <c r="G145" s="48" t="s">
        <v>37</v>
      </c>
      <c r="H145" s="173">
        <f t="shared" si="8"/>
        <v>2310.39</v>
      </c>
      <c r="I145" s="174">
        <f t="shared" si="9"/>
        <v>27724.68</v>
      </c>
      <c r="J145" s="315"/>
      <c r="K145" s="79"/>
    </row>
    <row r="146" spans="1:15">
      <c r="A146" s="504" t="s">
        <v>420</v>
      </c>
      <c r="B146" s="505"/>
      <c r="C146" s="505"/>
      <c r="D146" s="219" t="s">
        <v>253</v>
      </c>
      <c r="E146" s="63">
        <v>2310.39</v>
      </c>
      <c r="F146" s="63" t="s">
        <v>37</v>
      </c>
      <c r="G146" s="48" t="s">
        <v>37</v>
      </c>
      <c r="H146" s="173">
        <f t="shared" si="8"/>
        <v>2310.39</v>
      </c>
      <c r="I146" s="174">
        <f t="shared" si="9"/>
        <v>27724.68</v>
      </c>
      <c r="J146" s="315"/>
      <c r="K146" s="79"/>
    </row>
    <row r="147" spans="1:15">
      <c r="A147" s="504" t="s">
        <v>420</v>
      </c>
      <c r="B147" s="505"/>
      <c r="C147" s="505"/>
      <c r="D147" s="317" t="s">
        <v>259</v>
      </c>
      <c r="E147" s="63">
        <v>1970.06</v>
      </c>
      <c r="F147" s="63" t="s">
        <v>37</v>
      </c>
      <c r="G147" s="48" t="s">
        <v>37</v>
      </c>
      <c r="H147" s="173">
        <f t="shared" si="8"/>
        <v>1970.06</v>
      </c>
      <c r="I147" s="174">
        <f t="shared" si="9"/>
        <v>23640.720000000001</v>
      </c>
      <c r="J147" s="315"/>
      <c r="K147" s="79"/>
    </row>
    <row r="148" spans="1:15">
      <c r="A148" s="504" t="s">
        <v>421</v>
      </c>
      <c r="B148" s="505"/>
      <c r="C148" s="505"/>
      <c r="D148" s="219" t="s">
        <v>251</v>
      </c>
      <c r="E148" s="63">
        <v>2367.35</v>
      </c>
      <c r="F148" s="63" t="s">
        <v>37</v>
      </c>
      <c r="G148" s="48" t="s">
        <v>37</v>
      </c>
      <c r="H148" s="173">
        <f t="shared" si="8"/>
        <v>2367.35</v>
      </c>
      <c r="I148" s="174">
        <f t="shared" si="9"/>
        <v>28408.199999999997</v>
      </c>
      <c r="J148" s="315"/>
      <c r="K148" s="79"/>
    </row>
    <row r="149" spans="1:15">
      <c r="A149" s="504" t="s">
        <v>421</v>
      </c>
      <c r="B149" s="505"/>
      <c r="C149" s="505"/>
      <c r="D149" s="219" t="s">
        <v>252</v>
      </c>
      <c r="E149" s="63">
        <v>2367.35</v>
      </c>
      <c r="F149" s="63" t="s">
        <v>37</v>
      </c>
      <c r="G149" s="48" t="s">
        <v>37</v>
      </c>
      <c r="H149" s="173">
        <f t="shared" si="8"/>
        <v>2367.35</v>
      </c>
      <c r="I149" s="174">
        <f t="shared" si="9"/>
        <v>28408.199999999997</v>
      </c>
      <c r="J149" s="315"/>
      <c r="K149" s="79"/>
    </row>
    <row r="150" spans="1:15">
      <c r="A150" s="504" t="s">
        <v>421</v>
      </c>
      <c r="B150" s="505"/>
      <c r="C150" s="505"/>
      <c r="D150" s="219" t="s">
        <v>253</v>
      </c>
      <c r="E150" s="63">
        <v>2367.35</v>
      </c>
      <c r="F150" s="63" t="s">
        <v>37</v>
      </c>
      <c r="G150" s="48" t="s">
        <v>37</v>
      </c>
      <c r="H150" s="173">
        <f t="shared" si="8"/>
        <v>2367.35</v>
      </c>
      <c r="I150" s="174">
        <f t="shared" si="9"/>
        <v>28408.199999999997</v>
      </c>
      <c r="J150" s="315"/>
      <c r="K150" s="79"/>
    </row>
    <row r="151" spans="1:15" ht="15.75" thickBot="1">
      <c r="A151" s="506" t="s">
        <v>421</v>
      </c>
      <c r="B151" s="507"/>
      <c r="C151" s="507"/>
      <c r="D151" s="318" t="s">
        <v>259</v>
      </c>
      <c r="E151" s="179">
        <v>1970.06</v>
      </c>
      <c r="F151" s="179" t="s">
        <v>37</v>
      </c>
      <c r="G151" s="181" t="s">
        <v>37</v>
      </c>
      <c r="H151" s="175">
        <f t="shared" si="8"/>
        <v>1970.06</v>
      </c>
      <c r="I151" s="176">
        <f t="shared" si="9"/>
        <v>23640.720000000001</v>
      </c>
      <c r="J151" s="315"/>
      <c r="K151" s="79"/>
    </row>
    <row r="152" spans="1:15">
      <c r="A152" s="246"/>
      <c r="B152" s="246"/>
      <c r="C152" s="246"/>
      <c r="D152" s="61"/>
      <c r="E152" s="60"/>
      <c r="F152" s="60"/>
      <c r="G152" s="62"/>
      <c r="H152" s="60"/>
      <c r="I152" s="60"/>
      <c r="J152" s="315"/>
      <c r="K152" s="79"/>
    </row>
    <row r="154" spans="1:15" ht="21" customHeight="1">
      <c r="A154" s="508" t="s">
        <v>260</v>
      </c>
      <c r="B154" s="508"/>
      <c r="C154" s="508"/>
      <c r="D154" s="508"/>
      <c r="E154" s="508"/>
      <c r="F154" s="508"/>
      <c r="G154" s="508"/>
      <c r="H154" s="508"/>
      <c r="I154" s="508"/>
      <c r="J154" s="508"/>
      <c r="K154" s="508"/>
      <c r="L154" s="508"/>
      <c r="M154" s="508"/>
      <c r="N154" s="508"/>
      <c r="O154" s="508"/>
    </row>
    <row r="155" spans="1:15">
      <c r="A155" s="98" t="s">
        <v>205</v>
      </c>
    </row>
    <row r="156" spans="1:15" ht="15.75" thickBot="1"/>
    <row r="157" spans="1:15" ht="15" customHeight="1">
      <c r="A157" s="369" t="s">
        <v>3</v>
      </c>
      <c r="B157" s="343"/>
      <c r="C157" s="343"/>
      <c r="D157" s="391" t="s">
        <v>212</v>
      </c>
      <c r="E157" s="391" t="s">
        <v>5</v>
      </c>
      <c r="F157" s="343" t="s">
        <v>34</v>
      </c>
      <c r="G157" s="391" t="s">
        <v>12</v>
      </c>
      <c r="H157" s="391" t="s">
        <v>197</v>
      </c>
      <c r="I157" s="374" t="s">
        <v>13</v>
      </c>
    </row>
    <row r="158" spans="1:15">
      <c r="A158" s="371"/>
      <c r="B158" s="344"/>
      <c r="C158" s="344"/>
      <c r="D158" s="392"/>
      <c r="E158" s="392"/>
      <c r="F158" s="344"/>
      <c r="G158" s="392"/>
      <c r="H158" s="392"/>
      <c r="I158" s="376"/>
    </row>
    <row r="159" spans="1:15">
      <c r="A159" s="371"/>
      <c r="B159" s="344"/>
      <c r="C159" s="344"/>
      <c r="D159" s="392"/>
      <c r="E159" s="392"/>
      <c r="F159" s="344"/>
      <c r="G159" s="392"/>
      <c r="H159" s="392"/>
      <c r="I159" s="376"/>
    </row>
    <row r="160" spans="1:15">
      <c r="A160" s="504" t="s">
        <v>261</v>
      </c>
      <c r="B160" s="505"/>
      <c r="C160" s="505"/>
      <c r="D160" s="64" t="s">
        <v>251</v>
      </c>
      <c r="E160" s="63">
        <v>1573.45</v>
      </c>
      <c r="F160" s="63" t="s">
        <v>37</v>
      </c>
      <c r="G160" s="48" t="s">
        <v>37</v>
      </c>
      <c r="H160" s="173">
        <f>E160</f>
        <v>1573.45</v>
      </c>
      <c r="I160" s="174">
        <f>H160*12</f>
        <v>18881.400000000001</v>
      </c>
      <c r="J160" s="315"/>
      <c r="K160" s="79"/>
    </row>
    <row r="161" spans="1:11">
      <c r="A161" s="504" t="s">
        <v>261</v>
      </c>
      <c r="B161" s="505"/>
      <c r="C161" s="505"/>
      <c r="D161" s="64" t="s">
        <v>252</v>
      </c>
      <c r="E161" s="63">
        <v>1573.45</v>
      </c>
      <c r="F161" s="63" t="s">
        <v>37</v>
      </c>
      <c r="G161" s="48" t="s">
        <v>37</v>
      </c>
      <c r="H161" s="173">
        <f>E161</f>
        <v>1573.45</v>
      </c>
      <c r="I161" s="174">
        <f>H161*12</f>
        <v>18881.400000000001</v>
      </c>
      <c r="J161" s="315"/>
      <c r="K161" s="79"/>
    </row>
    <row r="162" spans="1:11">
      <c r="A162" s="504" t="s">
        <v>261</v>
      </c>
      <c r="B162" s="505"/>
      <c r="C162" s="505"/>
      <c r="D162" s="64" t="s">
        <v>253</v>
      </c>
      <c r="E162" s="63">
        <v>1639.84</v>
      </c>
      <c r="F162" s="63" t="s">
        <v>37</v>
      </c>
      <c r="G162" s="48" t="s">
        <v>37</v>
      </c>
      <c r="H162" s="173">
        <f>E162</f>
        <v>1639.84</v>
      </c>
      <c r="I162" s="174">
        <f>H162*12</f>
        <v>19678.079999999998</v>
      </c>
      <c r="J162" s="315"/>
      <c r="K162" s="79"/>
    </row>
    <row r="163" spans="1:11" ht="15.75" thickBot="1">
      <c r="A163" s="506" t="s">
        <v>261</v>
      </c>
      <c r="B163" s="507"/>
      <c r="C163" s="507"/>
      <c r="D163" s="182" t="s">
        <v>259</v>
      </c>
      <c r="E163" s="179">
        <v>1970.06</v>
      </c>
      <c r="F163" s="179" t="s">
        <v>37</v>
      </c>
      <c r="G163" s="181" t="s">
        <v>37</v>
      </c>
      <c r="H163" s="175">
        <v>1970.0574999999999</v>
      </c>
      <c r="I163" s="176">
        <f>H163*12</f>
        <v>23640.69</v>
      </c>
      <c r="J163" s="315"/>
      <c r="K163" s="79"/>
    </row>
    <row r="164" spans="1:11">
      <c r="C164" s="14" t="s">
        <v>210</v>
      </c>
    </row>
    <row r="165" spans="1:11" ht="18.75">
      <c r="A165" s="17" t="s">
        <v>262</v>
      </c>
    </row>
    <row r="166" spans="1:11" ht="19.5" thickBot="1">
      <c r="A166" s="17"/>
    </row>
    <row r="167" spans="1:11" ht="18.75">
      <c r="A167" s="17"/>
      <c r="C167" s="369" t="s">
        <v>117</v>
      </c>
      <c r="D167" s="370" t="s">
        <v>128</v>
      </c>
    </row>
    <row r="168" spans="1:11">
      <c r="C168" s="371"/>
      <c r="D168" s="376"/>
    </row>
    <row r="169" spans="1:11">
      <c r="C169" s="371"/>
      <c r="D169" s="376"/>
    </row>
    <row r="170" spans="1:11">
      <c r="C170" s="151" t="s">
        <v>263</v>
      </c>
      <c r="D170" s="319">
        <v>61.699509200000001</v>
      </c>
      <c r="E170" s="315"/>
      <c r="F170" s="61"/>
    </row>
    <row r="171" spans="1:11" ht="15.75" thickBot="1">
      <c r="C171" s="152" t="s">
        <v>264</v>
      </c>
      <c r="D171" s="320">
        <v>52.88672914</v>
      </c>
      <c r="E171" s="79"/>
      <c r="F171" s="61"/>
    </row>
    <row r="172" spans="1:11">
      <c r="D172" s="61"/>
      <c r="E172" s="61"/>
      <c r="F172" s="14" t="s">
        <v>210</v>
      </c>
    </row>
    <row r="173" spans="1:11">
      <c r="D173" s="61"/>
    </row>
    <row r="174" spans="1:11">
      <c r="D174" s="61"/>
    </row>
  </sheetData>
  <mergeCells count="187">
    <mergeCell ref="A55:B55"/>
    <mergeCell ref="A56:B56"/>
    <mergeCell ref="A11:C11"/>
    <mergeCell ref="A12:C12"/>
    <mergeCell ref="A15:O15"/>
    <mergeCell ref="A7:C7"/>
    <mergeCell ref="A8:C8"/>
    <mergeCell ref="A9:C9"/>
    <mergeCell ref="A10:C10"/>
    <mergeCell ref="H20:H22"/>
    <mergeCell ref="A23:B23"/>
    <mergeCell ref="A27:B29"/>
    <mergeCell ref="C27:C29"/>
    <mergeCell ref="D27:D29"/>
    <mergeCell ref="E27:E29"/>
    <mergeCell ref="F27:F29"/>
    <mergeCell ref="G27:G29"/>
    <mergeCell ref="H27:H29"/>
    <mergeCell ref="A20:B22"/>
    <mergeCell ref="C20:C22"/>
    <mergeCell ref="D20:D22"/>
    <mergeCell ref="E20:E22"/>
    <mergeCell ref="F20:F22"/>
    <mergeCell ref="G20:G22"/>
    <mergeCell ref="A2:O2"/>
    <mergeCell ref="A4:C6"/>
    <mergeCell ref="D4:D6"/>
    <mergeCell ref="E4:E6"/>
    <mergeCell ref="F4:F6"/>
    <mergeCell ref="G4:G6"/>
    <mergeCell ref="H4:H6"/>
    <mergeCell ref="I4:I6"/>
    <mergeCell ref="J4:J6"/>
    <mergeCell ref="I27:I29"/>
    <mergeCell ref="A30:B30"/>
    <mergeCell ref="A31:B31"/>
    <mergeCell ref="A32:B32"/>
    <mergeCell ref="A33:B33"/>
    <mergeCell ref="A38:B40"/>
    <mergeCell ref="C38:C40"/>
    <mergeCell ref="D38:D40"/>
    <mergeCell ref="E38:E40"/>
    <mergeCell ref="F38:F40"/>
    <mergeCell ref="A34:B34"/>
    <mergeCell ref="H48:H50"/>
    <mergeCell ref="I48:I50"/>
    <mergeCell ref="A51:B51"/>
    <mergeCell ref="A52:B52"/>
    <mergeCell ref="A53:B53"/>
    <mergeCell ref="A54:B54"/>
    <mergeCell ref="G38:G40"/>
    <mergeCell ref="H38:H40"/>
    <mergeCell ref="A41:B41"/>
    <mergeCell ref="A42:B42"/>
    <mergeCell ref="A48:B50"/>
    <mergeCell ref="C48:C50"/>
    <mergeCell ref="D48:D50"/>
    <mergeCell ref="E48:E50"/>
    <mergeCell ref="F48:F50"/>
    <mergeCell ref="G48:G50"/>
    <mergeCell ref="A43:B43"/>
    <mergeCell ref="A44:B44"/>
    <mergeCell ref="A70:B70"/>
    <mergeCell ref="A71:B71"/>
    <mergeCell ref="H60:H62"/>
    <mergeCell ref="A63:B63"/>
    <mergeCell ref="A67:B69"/>
    <mergeCell ref="C67:C69"/>
    <mergeCell ref="D67:D69"/>
    <mergeCell ref="E67:E69"/>
    <mergeCell ref="F67:F69"/>
    <mergeCell ref="G67:G69"/>
    <mergeCell ref="H67:H69"/>
    <mergeCell ref="A60:B62"/>
    <mergeCell ref="C60:C62"/>
    <mergeCell ref="D60:D62"/>
    <mergeCell ref="E60:E62"/>
    <mergeCell ref="F60:F62"/>
    <mergeCell ref="G60:G62"/>
    <mergeCell ref="A75:B77"/>
    <mergeCell ref="C75:C77"/>
    <mergeCell ref="D75:D77"/>
    <mergeCell ref="E75:E77"/>
    <mergeCell ref="F75:F77"/>
    <mergeCell ref="G75:G77"/>
    <mergeCell ref="H75:H77"/>
    <mergeCell ref="A78:B78"/>
    <mergeCell ref="A82:B84"/>
    <mergeCell ref="C82:C84"/>
    <mergeCell ref="D82:D84"/>
    <mergeCell ref="E82:E84"/>
    <mergeCell ref="F82:F84"/>
    <mergeCell ref="G82:G84"/>
    <mergeCell ref="H82:H84"/>
    <mergeCell ref="I82:I84"/>
    <mergeCell ref="A85:B85"/>
    <mergeCell ref="A86:B86"/>
    <mergeCell ref="A90:B92"/>
    <mergeCell ref="C90:C92"/>
    <mergeCell ref="D90:D92"/>
    <mergeCell ref="E90:E92"/>
    <mergeCell ref="F90:F92"/>
    <mergeCell ref="G90:G92"/>
    <mergeCell ref="H90:H92"/>
    <mergeCell ref="A93:B93"/>
    <mergeCell ref="A102:O102"/>
    <mergeCell ref="A104:F104"/>
    <mergeCell ref="K104:L104"/>
    <mergeCell ref="G105:G107"/>
    <mergeCell ref="H105:H107"/>
    <mergeCell ref="I105:I107"/>
    <mergeCell ref="A108:C108"/>
    <mergeCell ref="A109:C109"/>
    <mergeCell ref="A105:C107"/>
    <mergeCell ref="D105:D107"/>
    <mergeCell ref="E105:E107"/>
    <mergeCell ref="F105:F107"/>
    <mergeCell ref="A97:B99"/>
    <mergeCell ref="C97:C99"/>
    <mergeCell ref="D97:D99"/>
    <mergeCell ref="E97:E99"/>
    <mergeCell ref="F97:F99"/>
    <mergeCell ref="G97:G99"/>
    <mergeCell ref="H97:H99"/>
    <mergeCell ref="A100:B100"/>
    <mergeCell ref="A110:C110"/>
    <mergeCell ref="A111:C111"/>
    <mergeCell ref="A120:C120"/>
    <mergeCell ref="A121:C121"/>
    <mergeCell ref="A123:C123"/>
    <mergeCell ref="K123:M123"/>
    <mergeCell ref="H115:H117"/>
    <mergeCell ref="I115:I117"/>
    <mergeCell ref="A118:C118"/>
    <mergeCell ref="A119:C119"/>
    <mergeCell ref="A115:C117"/>
    <mergeCell ref="D115:D117"/>
    <mergeCell ref="E115:E117"/>
    <mergeCell ref="F115:F117"/>
    <mergeCell ref="G115:G117"/>
    <mergeCell ref="A130:C130"/>
    <mergeCell ref="A131:C131"/>
    <mergeCell ref="A133:O133"/>
    <mergeCell ref="A135:F135"/>
    <mergeCell ref="H125:H127"/>
    <mergeCell ref="I125:I127"/>
    <mergeCell ref="A128:C128"/>
    <mergeCell ref="A129:C129"/>
    <mergeCell ref="A125:C127"/>
    <mergeCell ref="D125:D127"/>
    <mergeCell ref="E125:E127"/>
    <mergeCell ref="F125:F127"/>
    <mergeCell ref="G125:G127"/>
    <mergeCell ref="I136:I138"/>
    <mergeCell ref="A139:C139"/>
    <mergeCell ref="A140:C140"/>
    <mergeCell ref="A141:C141"/>
    <mergeCell ref="A142:C142"/>
    <mergeCell ref="A154:O154"/>
    <mergeCell ref="A136:C138"/>
    <mergeCell ref="D136:D138"/>
    <mergeCell ref="E136:E138"/>
    <mergeCell ref="F136:F138"/>
    <mergeCell ref="G136:G138"/>
    <mergeCell ref="H136:H138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I157:I159"/>
    <mergeCell ref="A160:C160"/>
    <mergeCell ref="A161:C161"/>
    <mergeCell ref="A162:C162"/>
    <mergeCell ref="A163:C163"/>
    <mergeCell ref="C167:C169"/>
    <mergeCell ref="D167:D169"/>
    <mergeCell ref="A157:C159"/>
    <mergeCell ref="D157:D159"/>
    <mergeCell ref="E157:E159"/>
    <mergeCell ref="F157:F159"/>
    <mergeCell ref="G157:G159"/>
    <mergeCell ref="H157:H159"/>
  </mergeCells>
  <phoneticPr fontId="37" type="noConversion"/>
  <conditionalFormatting sqref="R7:R9">
    <cfRule type="colorScale" priority="1">
      <colorScale>
        <cfvo type="min"/>
        <cfvo type="max"/>
        <color rgb="FFFF7128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7732E-D1D4-41BB-A738-C611B8B8AE57}">
  <sheetPr>
    <tabColor rgb="FF92D050"/>
    <pageSetUpPr fitToPage="1"/>
  </sheetPr>
  <dimension ref="A1:S306"/>
  <sheetViews>
    <sheetView showGridLines="0" topLeftCell="A6" zoomScale="85" zoomScaleNormal="85" workbookViewId="0">
      <selection activeCell="F78" sqref="F78"/>
    </sheetView>
  </sheetViews>
  <sheetFormatPr defaultColWidth="11.42578125" defaultRowHeight="15"/>
  <cols>
    <col min="1" max="1" width="31.140625" customWidth="1"/>
    <col min="2" max="2" width="12.5703125" customWidth="1"/>
    <col min="3" max="3" width="19.140625" customWidth="1"/>
    <col min="4" max="4" width="21.5703125" customWidth="1"/>
    <col min="5" max="5" width="22" customWidth="1"/>
    <col min="6" max="6" width="19.85546875" customWidth="1"/>
    <col min="7" max="7" width="17.85546875" customWidth="1"/>
    <col min="8" max="8" width="19.28515625" customWidth="1"/>
    <col min="9" max="9" width="19.42578125" customWidth="1"/>
    <col min="10" max="10" width="15.42578125" customWidth="1"/>
    <col min="11" max="12" width="13.42578125" customWidth="1"/>
    <col min="13" max="13" width="15.5703125" style="2" customWidth="1"/>
    <col min="14" max="14" width="15.5703125" customWidth="1"/>
    <col min="15" max="15" width="12.140625" customWidth="1"/>
    <col min="19" max="19" width="15.42578125" customWidth="1"/>
  </cols>
  <sheetData>
    <row r="1" spans="1:19" ht="15.75" customHeight="1">
      <c r="A1" s="16"/>
    </row>
    <row r="2" spans="1:19" ht="21">
      <c r="A2" s="367" t="s">
        <v>265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4" spans="1:19">
      <c r="C4" s="258"/>
    </row>
    <row r="5" spans="1:19">
      <c r="A5" s="9" t="s">
        <v>266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77"/>
      <c r="N5" s="9"/>
      <c r="O5" s="9"/>
    </row>
    <row r="7" spans="1:19">
      <c r="A7" t="s">
        <v>1</v>
      </c>
    </row>
    <row r="9" spans="1:19">
      <c r="A9" t="s">
        <v>267</v>
      </c>
    </row>
    <row r="10" spans="1:19" ht="15.75" thickBot="1"/>
    <row r="11" spans="1:19" ht="30">
      <c r="A11" s="150" t="s">
        <v>268</v>
      </c>
      <c r="B11" s="154" t="s">
        <v>102</v>
      </c>
      <c r="C11" s="154" t="s">
        <v>269</v>
      </c>
      <c r="D11" s="154" t="s">
        <v>5</v>
      </c>
      <c r="E11" s="153" t="s">
        <v>270</v>
      </c>
      <c r="F11" s="153" t="s">
        <v>271</v>
      </c>
      <c r="G11" s="153" t="s">
        <v>272</v>
      </c>
      <c r="H11" s="153" t="s">
        <v>273</v>
      </c>
      <c r="I11" s="154" t="s">
        <v>12</v>
      </c>
      <c r="J11" s="149" t="s">
        <v>13</v>
      </c>
    </row>
    <row r="12" spans="1:19" ht="28.5" customHeight="1" thickBot="1">
      <c r="A12" s="184" t="s">
        <v>274</v>
      </c>
      <c r="B12" s="67">
        <v>29</v>
      </c>
      <c r="C12" s="67">
        <v>3</v>
      </c>
      <c r="D12" s="74">
        <v>1294.5999999999999</v>
      </c>
      <c r="E12" s="74">
        <v>1014.3</v>
      </c>
      <c r="F12" s="74">
        <v>4326.7032046000004</v>
      </c>
      <c r="G12" s="175">
        <f>D12+E12+F12</f>
        <v>6635.6032046</v>
      </c>
      <c r="H12" s="172">
        <v>798.88</v>
      </c>
      <c r="I12" s="172">
        <f>H12+E12+F12</f>
        <v>6139.8832046000007</v>
      </c>
      <c r="J12" s="185">
        <f>(G12*12)+(I12*2)</f>
        <v>91907.004864400005</v>
      </c>
      <c r="N12" s="228"/>
      <c r="Q12" s="321"/>
      <c r="R12" s="228"/>
      <c r="S12" s="228"/>
    </row>
    <row r="13" spans="1:19">
      <c r="A13" s="72"/>
      <c r="B13" s="14"/>
      <c r="C13" s="14"/>
      <c r="D13" s="3"/>
      <c r="E13" s="3"/>
      <c r="F13" s="3"/>
      <c r="G13" s="4"/>
      <c r="H13" s="3"/>
      <c r="I13" s="3"/>
      <c r="J13" s="3"/>
      <c r="K13" s="4"/>
      <c r="L13" s="4"/>
      <c r="M13" s="3"/>
      <c r="N13" s="228"/>
      <c r="O13" s="4"/>
      <c r="P13" s="322"/>
    </row>
    <row r="14" spans="1:19" ht="15.75" thickBot="1">
      <c r="A14" s="72"/>
      <c r="B14" s="14"/>
      <c r="C14" s="14"/>
      <c r="D14" s="3"/>
      <c r="E14" s="3"/>
      <c r="F14" s="3"/>
      <c r="G14" s="4"/>
      <c r="H14" s="3"/>
      <c r="I14" s="3"/>
      <c r="J14" s="3"/>
      <c r="K14" s="4"/>
      <c r="L14" s="4"/>
      <c r="M14" s="3"/>
      <c r="N14" s="228"/>
      <c r="O14" s="4"/>
      <c r="P14" s="322"/>
    </row>
    <row r="15" spans="1:19" ht="30">
      <c r="A15" s="150" t="s">
        <v>268</v>
      </c>
      <c r="B15" s="154" t="s">
        <v>102</v>
      </c>
      <c r="C15" s="154" t="s">
        <v>269</v>
      </c>
      <c r="D15" s="154" t="s">
        <v>5</v>
      </c>
      <c r="E15" s="153" t="s">
        <v>270</v>
      </c>
      <c r="F15" s="153" t="s">
        <v>271</v>
      </c>
      <c r="G15" s="153" t="s">
        <v>272</v>
      </c>
      <c r="H15" s="153" t="s">
        <v>273</v>
      </c>
      <c r="I15" s="154" t="s">
        <v>12</v>
      </c>
      <c r="J15" s="149" t="s">
        <v>13</v>
      </c>
      <c r="N15" s="228"/>
    </row>
    <row r="16" spans="1:19">
      <c r="A16" s="151" t="s">
        <v>275</v>
      </c>
      <c r="B16" s="64">
        <v>29</v>
      </c>
      <c r="C16" s="64">
        <v>2</v>
      </c>
      <c r="D16" s="73">
        <v>1294.5999999999999</v>
      </c>
      <c r="E16" s="73">
        <v>1014.3</v>
      </c>
      <c r="F16" s="263">
        <v>3503.8789518599997</v>
      </c>
      <c r="G16" s="173">
        <f t="shared" ref="G16:G27" si="0">D16+E16+F16</f>
        <v>5812.7789518599993</v>
      </c>
      <c r="H16" s="49">
        <v>798.88</v>
      </c>
      <c r="I16" s="49">
        <f t="shared" ref="I16:I27" si="1">H16+E16+F16</f>
        <v>5317.0589518599991</v>
      </c>
      <c r="J16" s="187">
        <f t="shared" ref="J16:J27" si="2">(G16*12)+(I16*2)</f>
        <v>80387.465326039994</v>
      </c>
      <c r="N16" s="228"/>
    </row>
    <row r="17" spans="1:14">
      <c r="A17" s="151" t="s">
        <v>275</v>
      </c>
      <c r="B17" s="64">
        <v>29</v>
      </c>
      <c r="C17" s="64">
        <v>1</v>
      </c>
      <c r="D17" s="73">
        <v>1294.5999999999999</v>
      </c>
      <c r="E17" s="73">
        <v>1014.3</v>
      </c>
      <c r="F17" s="263">
        <v>2965.3849292199998</v>
      </c>
      <c r="G17" s="173">
        <f t="shared" si="0"/>
        <v>5274.284929219999</v>
      </c>
      <c r="H17" s="49">
        <v>798.88</v>
      </c>
      <c r="I17" s="49">
        <f t="shared" si="1"/>
        <v>4778.5649292199996</v>
      </c>
      <c r="J17" s="187">
        <f t="shared" si="2"/>
        <v>72848.549009079987</v>
      </c>
      <c r="N17" s="228"/>
    </row>
    <row r="18" spans="1:14">
      <c r="A18" s="151" t="s">
        <v>275</v>
      </c>
      <c r="B18" s="64">
        <v>28</v>
      </c>
      <c r="C18" s="64">
        <v>2</v>
      </c>
      <c r="D18" s="73">
        <v>1294.5999999999999</v>
      </c>
      <c r="E18" s="73">
        <v>971.68</v>
      </c>
      <c r="F18" s="263">
        <v>3005.3790736199999</v>
      </c>
      <c r="G18" s="173">
        <f t="shared" si="0"/>
        <v>5271.6590736199996</v>
      </c>
      <c r="H18" s="49">
        <v>798.88</v>
      </c>
      <c r="I18" s="49">
        <f t="shared" si="1"/>
        <v>4775.9390736200003</v>
      </c>
      <c r="J18" s="187">
        <f t="shared" si="2"/>
        <v>72811.787030679989</v>
      </c>
      <c r="N18" s="228"/>
    </row>
    <row r="19" spans="1:14">
      <c r="A19" s="151" t="s">
        <v>275</v>
      </c>
      <c r="B19" s="64">
        <v>28</v>
      </c>
      <c r="C19" s="64">
        <v>1</v>
      </c>
      <c r="D19" s="73">
        <v>1294.5999999999999</v>
      </c>
      <c r="E19" s="73">
        <v>971.68</v>
      </c>
      <c r="F19" s="73">
        <v>2853.41137368</v>
      </c>
      <c r="G19" s="173">
        <f t="shared" si="0"/>
        <v>5119.6913736799997</v>
      </c>
      <c r="H19" s="49">
        <v>798.88</v>
      </c>
      <c r="I19" s="49">
        <f t="shared" si="1"/>
        <v>4623.9713736800004</v>
      </c>
      <c r="J19" s="187">
        <f t="shared" si="2"/>
        <v>70684.239231519998</v>
      </c>
      <c r="K19" s="2"/>
      <c r="L19" s="2"/>
      <c r="N19" s="228"/>
    </row>
    <row r="20" spans="1:14">
      <c r="A20" s="151" t="s">
        <v>275</v>
      </c>
      <c r="B20" s="64">
        <v>26</v>
      </c>
      <c r="C20" s="64" t="s">
        <v>37</v>
      </c>
      <c r="D20" s="73">
        <v>1294.5999999999999</v>
      </c>
      <c r="E20" s="73">
        <v>815.04</v>
      </c>
      <c r="F20" s="73">
        <v>2250.4142322199996</v>
      </c>
      <c r="G20" s="173">
        <f t="shared" si="0"/>
        <v>4360.0542322199999</v>
      </c>
      <c r="H20" s="49">
        <v>798.88</v>
      </c>
      <c r="I20" s="49">
        <f t="shared" si="1"/>
        <v>3864.3342322199996</v>
      </c>
      <c r="J20" s="187">
        <f t="shared" si="2"/>
        <v>60049.31925108</v>
      </c>
      <c r="K20" s="2"/>
      <c r="L20" s="2"/>
      <c r="N20" s="228"/>
    </row>
    <row r="21" spans="1:14">
      <c r="A21" s="151" t="s">
        <v>275</v>
      </c>
      <c r="B21" s="64">
        <v>25</v>
      </c>
      <c r="C21" s="64" t="s">
        <v>37</v>
      </c>
      <c r="D21" s="73">
        <v>1294.5999999999999</v>
      </c>
      <c r="E21" s="263">
        <v>723.11</v>
      </c>
      <c r="F21" s="73">
        <v>2171.4006750799999</v>
      </c>
      <c r="G21" s="173">
        <f t="shared" si="0"/>
        <v>4189.11067508</v>
      </c>
      <c r="H21" s="49">
        <v>798.88</v>
      </c>
      <c r="I21" s="49">
        <f t="shared" si="1"/>
        <v>3693.3906750799997</v>
      </c>
      <c r="J21" s="187">
        <f t="shared" si="2"/>
        <v>57656.109451120006</v>
      </c>
      <c r="N21" s="228"/>
    </row>
    <row r="22" spans="1:14">
      <c r="A22" s="151" t="s">
        <v>275</v>
      </c>
      <c r="B22" s="64">
        <v>24</v>
      </c>
      <c r="C22" s="64">
        <v>3</v>
      </c>
      <c r="D22" s="73">
        <v>1294.5999999999999</v>
      </c>
      <c r="E22" s="263">
        <v>680.45</v>
      </c>
      <c r="F22" s="73">
        <v>1865.4856655400001</v>
      </c>
      <c r="G22" s="173">
        <f t="shared" si="0"/>
        <v>3840.5356655400001</v>
      </c>
      <c r="H22" s="49">
        <v>798.88</v>
      </c>
      <c r="I22" s="49">
        <f t="shared" si="1"/>
        <v>3344.8156655399998</v>
      </c>
      <c r="J22" s="187">
        <f t="shared" si="2"/>
        <v>52776.059317560008</v>
      </c>
      <c r="N22" s="228"/>
    </row>
    <row r="23" spans="1:14">
      <c r="A23" s="151" t="s">
        <v>275</v>
      </c>
      <c r="B23" s="64">
        <v>24</v>
      </c>
      <c r="C23" s="64">
        <v>2</v>
      </c>
      <c r="D23" s="73">
        <v>1294.5999999999999</v>
      </c>
      <c r="E23" s="263">
        <v>680.45</v>
      </c>
      <c r="F23" s="263">
        <v>1331.1116427000002</v>
      </c>
      <c r="G23" s="173">
        <f t="shared" si="0"/>
        <v>3306.1616426999999</v>
      </c>
      <c r="H23" s="49">
        <v>798.88</v>
      </c>
      <c r="I23" s="49">
        <f t="shared" si="1"/>
        <v>2810.4416427000001</v>
      </c>
      <c r="J23" s="187">
        <f t="shared" si="2"/>
        <v>45294.822997799994</v>
      </c>
      <c r="K23" s="2"/>
      <c r="L23" s="2"/>
      <c r="N23" s="228"/>
    </row>
    <row r="24" spans="1:14">
      <c r="A24" s="151" t="s">
        <v>275</v>
      </c>
      <c r="B24" s="64">
        <v>24</v>
      </c>
      <c r="C24" s="64">
        <v>1</v>
      </c>
      <c r="D24" s="73">
        <v>1294.5999999999999</v>
      </c>
      <c r="E24" s="263">
        <v>680.45</v>
      </c>
      <c r="F24" s="263">
        <v>1224.8055990799999</v>
      </c>
      <c r="G24" s="173">
        <f t="shared" si="0"/>
        <v>3199.8555990799996</v>
      </c>
      <c r="H24" s="49">
        <v>798.88</v>
      </c>
      <c r="I24" s="49">
        <f t="shared" si="1"/>
        <v>2704.1355990799998</v>
      </c>
      <c r="J24" s="187">
        <f t="shared" si="2"/>
        <v>43806.538387119996</v>
      </c>
      <c r="N24" s="228"/>
    </row>
    <row r="25" spans="1:14">
      <c r="A25" s="151" t="s">
        <v>275</v>
      </c>
      <c r="B25" s="64">
        <v>23</v>
      </c>
      <c r="C25" s="64" t="s">
        <v>37</v>
      </c>
      <c r="D25" s="73">
        <v>1294.5999999999999</v>
      </c>
      <c r="E25" s="263">
        <v>637.85</v>
      </c>
      <c r="F25" s="263">
        <v>1069.4112651600001</v>
      </c>
      <c r="G25" s="173">
        <f t="shared" si="0"/>
        <v>3001.8612651599997</v>
      </c>
      <c r="H25" s="49">
        <v>798.88</v>
      </c>
      <c r="I25" s="49">
        <f t="shared" si="1"/>
        <v>2506.1412651600003</v>
      </c>
      <c r="J25" s="187">
        <f t="shared" si="2"/>
        <v>41034.617712239997</v>
      </c>
      <c r="N25" s="228"/>
    </row>
    <row r="26" spans="1:14">
      <c r="A26" s="151" t="s">
        <v>275</v>
      </c>
      <c r="B26" s="64">
        <v>22</v>
      </c>
      <c r="C26" s="64">
        <v>2</v>
      </c>
      <c r="D26" s="73">
        <v>1294.5999999999999</v>
      </c>
      <c r="E26" s="263">
        <v>595.15</v>
      </c>
      <c r="F26" s="263">
        <v>859.48220217999994</v>
      </c>
      <c r="G26" s="173">
        <f t="shared" si="0"/>
        <v>2749.2322021800001</v>
      </c>
      <c r="H26" s="49">
        <v>798.88</v>
      </c>
      <c r="I26" s="49">
        <f t="shared" si="1"/>
        <v>2253.5122021799998</v>
      </c>
      <c r="J26" s="187">
        <f t="shared" si="2"/>
        <v>37497.81083052</v>
      </c>
      <c r="N26" s="228"/>
    </row>
    <row r="27" spans="1:14" ht="15.75" thickBot="1">
      <c r="A27" s="152" t="s">
        <v>275</v>
      </c>
      <c r="B27" s="67">
        <v>22</v>
      </c>
      <c r="C27" s="67">
        <v>1</v>
      </c>
      <c r="D27" s="74">
        <v>1294.5999999999999</v>
      </c>
      <c r="E27" s="267">
        <v>595.15</v>
      </c>
      <c r="F27" s="267">
        <v>696.30006375999994</v>
      </c>
      <c r="G27" s="175">
        <f t="shared" si="0"/>
        <v>2586.0500637599998</v>
      </c>
      <c r="H27" s="172">
        <v>798.88</v>
      </c>
      <c r="I27" s="172">
        <f t="shared" si="1"/>
        <v>2090.33006376</v>
      </c>
      <c r="J27" s="185">
        <f t="shared" si="2"/>
        <v>35213.260892639999</v>
      </c>
      <c r="N27" s="228"/>
    </row>
    <row r="28" spans="1:14">
      <c r="A28" s="14"/>
      <c r="B28" s="14"/>
      <c r="C28" s="14"/>
      <c r="D28" s="127"/>
      <c r="E28" s="127"/>
      <c r="F28" s="127"/>
      <c r="G28" s="94"/>
      <c r="H28" s="60"/>
      <c r="I28" s="60"/>
      <c r="J28" s="94"/>
    </row>
    <row r="29" spans="1:14" ht="15.75" thickBot="1">
      <c r="A29" s="14"/>
      <c r="B29" s="14"/>
      <c r="C29" s="14"/>
      <c r="D29" s="127"/>
      <c r="E29" s="127"/>
      <c r="F29" s="127"/>
      <c r="G29" s="94"/>
      <c r="H29" s="60"/>
      <c r="I29" s="60"/>
      <c r="J29" s="94"/>
    </row>
    <row r="30" spans="1:14" ht="30">
      <c r="A30" s="150" t="s">
        <v>268</v>
      </c>
      <c r="B30" s="154" t="s">
        <v>102</v>
      </c>
      <c r="C30" s="154" t="s">
        <v>269</v>
      </c>
      <c r="D30" s="154" t="s">
        <v>5</v>
      </c>
      <c r="E30" s="153" t="s">
        <v>270</v>
      </c>
      <c r="F30" s="153" t="s">
        <v>271</v>
      </c>
      <c r="G30" s="153" t="s">
        <v>272</v>
      </c>
      <c r="H30" s="153" t="s">
        <v>273</v>
      </c>
      <c r="I30" s="154" t="s">
        <v>12</v>
      </c>
      <c r="J30" s="149" t="s">
        <v>13</v>
      </c>
    </row>
    <row r="31" spans="1:14">
      <c r="A31" s="151" t="s">
        <v>276</v>
      </c>
      <c r="B31" s="64">
        <v>26</v>
      </c>
      <c r="C31" s="64">
        <v>3</v>
      </c>
      <c r="D31" s="73">
        <v>1119.4100000000001</v>
      </c>
      <c r="E31" s="263">
        <v>815.04</v>
      </c>
      <c r="F31" s="263">
        <v>2310.0135464</v>
      </c>
      <c r="G31" s="173">
        <f t="shared" ref="G31:G55" si="3">D31+E31+F31</f>
        <v>4244.4635464000003</v>
      </c>
      <c r="H31" s="49">
        <v>816.41</v>
      </c>
      <c r="I31" s="49">
        <f t="shared" ref="I31:I55" si="4">H31+E31+F31</f>
        <v>3941.4635463999998</v>
      </c>
      <c r="J31" s="187">
        <f t="shared" ref="J31:J55" si="5">(G31*12)+(I31*2)</f>
        <v>58816.4896496</v>
      </c>
      <c r="N31" s="228"/>
    </row>
    <row r="32" spans="1:14">
      <c r="A32" s="151" t="s">
        <v>276</v>
      </c>
      <c r="B32" s="64">
        <v>26</v>
      </c>
      <c r="C32" s="64">
        <v>2</v>
      </c>
      <c r="D32" s="73">
        <v>1119.4100000000001</v>
      </c>
      <c r="E32" s="263">
        <v>815.04</v>
      </c>
      <c r="F32" s="263">
        <v>2120.7146287599999</v>
      </c>
      <c r="G32" s="173">
        <f t="shared" si="3"/>
        <v>4055.1646287599997</v>
      </c>
      <c r="H32" s="49">
        <v>816.41</v>
      </c>
      <c r="I32" s="49">
        <f t="shared" si="4"/>
        <v>3752.1646287599997</v>
      </c>
      <c r="J32" s="187">
        <f t="shared" si="5"/>
        <v>56166.304802639992</v>
      </c>
      <c r="N32" s="228"/>
    </row>
    <row r="33" spans="1:14">
      <c r="A33" s="151" t="s">
        <v>276</v>
      </c>
      <c r="B33" s="64">
        <v>26</v>
      </c>
      <c r="C33" s="64">
        <v>1</v>
      </c>
      <c r="D33" s="73">
        <v>1119.4100000000001</v>
      </c>
      <c r="E33" s="263">
        <v>815.04</v>
      </c>
      <c r="F33" s="263">
        <v>2018.6290727399999</v>
      </c>
      <c r="G33" s="173">
        <f t="shared" si="3"/>
        <v>3953.0790727399999</v>
      </c>
      <c r="H33" s="49">
        <v>816.41</v>
      </c>
      <c r="I33" s="49">
        <f t="shared" si="4"/>
        <v>3650.0790727399999</v>
      </c>
      <c r="J33" s="187">
        <f t="shared" si="5"/>
        <v>54737.107018359995</v>
      </c>
      <c r="N33" s="228"/>
    </row>
    <row r="34" spans="1:14">
      <c r="A34" s="151" t="s">
        <v>276</v>
      </c>
      <c r="B34" s="64">
        <v>24</v>
      </c>
      <c r="C34" s="64" t="s">
        <v>277</v>
      </c>
      <c r="D34" s="73">
        <v>1119.4100000000001</v>
      </c>
      <c r="E34" s="263">
        <v>680.45</v>
      </c>
      <c r="F34" s="263">
        <v>1495.0775859599999</v>
      </c>
      <c r="G34" s="173">
        <f t="shared" si="3"/>
        <v>3294.93758596</v>
      </c>
      <c r="H34" s="49">
        <v>816.41</v>
      </c>
      <c r="I34" s="49">
        <f t="shared" si="4"/>
        <v>2991.93758596</v>
      </c>
      <c r="J34" s="187">
        <f t="shared" si="5"/>
        <v>45523.126203439999</v>
      </c>
      <c r="N34" s="228"/>
    </row>
    <row r="35" spans="1:14">
      <c r="A35" s="151" t="s">
        <v>276</v>
      </c>
      <c r="B35" s="64">
        <v>24</v>
      </c>
      <c r="C35" s="64">
        <v>6</v>
      </c>
      <c r="D35" s="73">
        <v>1119.4100000000001</v>
      </c>
      <c r="E35" s="263">
        <v>680.45</v>
      </c>
      <c r="F35" s="263">
        <v>1391.68568854</v>
      </c>
      <c r="G35" s="173">
        <f t="shared" si="3"/>
        <v>3191.5456885399999</v>
      </c>
      <c r="H35" s="49">
        <v>816.41</v>
      </c>
      <c r="I35" s="49">
        <f t="shared" si="4"/>
        <v>2888.5456885399999</v>
      </c>
      <c r="J35" s="187">
        <f t="shared" si="5"/>
        <v>44075.639639560002</v>
      </c>
      <c r="N35" s="228"/>
    </row>
    <row r="36" spans="1:14">
      <c r="A36" s="151" t="s">
        <v>276</v>
      </c>
      <c r="B36" s="64">
        <v>24</v>
      </c>
      <c r="C36" s="64" t="s">
        <v>278</v>
      </c>
      <c r="D36" s="73">
        <v>1119.4100000000001</v>
      </c>
      <c r="E36" s="263">
        <v>680.45</v>
      </c>
      <c r="F36" s="263">
        <v>1333.5133011200001</v>
      </c>
      <c r="G36" s="173">
        <f t="shared" si="3"/>
        <v>3133.3733011200002</v>
      </c>
      <c r="H36" s="49">
        <v>816.41</v>
      </c>
      <c r="I36" s="49">
        <f t="shared" si="4"/>
        <v>2830.3733011200002</v>
      </c>
      <c r="J36" s="187">
        <f t="shared" si="5"/>
        <v>43261.226215679999</v>
      </c>
      <c r="N36" s="228"/>
    </row>
    <row r="37" spans="1:14">
      <c r="A37" s="151" t="s">
        <v>276</v>
      </c>
      <c r="B37" s="64">
        <v>24</v>
      </c>
      <c r="C37" s="64">
        <v>5</v>
      </c>
      <c r="D37" s="73">
        <v>1119.4100000000001</v>
      </c>
      <c r="E37" s="263">
        <v>680.45</v>
      </c>
      <c r="F37" s="263">
        <v>1230.1214037000002</v>
      </c>
      <c r="G37" s="173">
        <f t="shared" si="3"/>
        <v>3029.9814037000006</v>
      </c>
      <c r="H37" s="49">
        <v>816.41</v>
      </c>
      <c r="I37" s="49">
        <f t="shared" si="4"/>
        <v>2726.9814037000006</v>
      </c>
      <c r="J37" s="187">
        <f t="shared" si="5"/>
        <v>41813.73965180001</v>
      </c>
      <c r="N37" s="228"/>
    </row>
    <row r="38" spans="1:14">
      <c r="A38" s="151" t="s">
        <v>276</v>
      </c>
      <c r="B38" s="64">
        <v>24</v>
      </c>
      <c r="C38" s="64">
        <v>4</v>
      </c>
      <c r="D38" s="73">
        <v>1119.4100000000001</v>
      </c>
      <c r="E38" s="263">
        <v>680.45</v>
      </c>
      <c r="F38" s="263">
        <v>1111.78697042</v>
      </c>
      <c r="G38" s="173">
        <f t="shared" si="3"/>
        <v>2911.6469704199999</v>
      </c>
      <c r="H38" s="49">
        <v>816.41</v>
      </c>
      <c r="I38" s="49">
        <f t="shared" si="4"/>
        <v>2608.6469704199999</v>
      </c>
      <c r="J38" s="187">
        <f t="shared" si="5"/>
        <v>40157.05758588</v>
      </c>
      <c r="N38" s="228"/>
    </row>
    <row r="39" spans="1:14">
      <c r="A39" s="151" t="s">
        <v>276</v>
      </c>
      <c r="B39" s="64">
        <v>24</v>
      </c>
      <c r="C39" s="64">
        <v>3</v>
      </c>
      <c r="D39" s="73">
        <v>1119.4100000000001</v>
      </c>
      <c r="E39" s="263">
        <v>680.45</v>
      </c>
      <c r="F39" s="263">
        <v>1108.9130193399999</v>
      </c>
      <c r="G39" s="173">
        <f t="shared" si="3"/>
        <v>2908.7730193400002</v>
      </c>
      <c r="H39" s="49">
        <v>816.41</v>
      </c>
      <c r="I39" s="49">
        <f t="shared" si="4"/>
        <v>2605.7730193400002</v>
      </c>
      <c r="J39" s="187">
        <f t="shared" si="5"/>
        <v>40116.822270760007</v>
      </c>
      <c r="N39" s="228"/>
    </row>
    <row r="40" spans="1:14">
      <c r="A40" s="151" t="s">
        <v>276</v>
      </c>
      <c r="B40" s="64">
        <v>24</v>
      </c>
      <c r="C40" s="64">
        <v>2</v>
      </c>
      <c r="D40" s="73">
        <v>1119.4100000000001</v>
      </c>
      <c r="E40" s="263">
        <v>680.45</v>
      </c>
      <c r="F40" s="263">
        <v>1068.5470700799999</v>
      </c>
      <c r="G40" s="173">
        <f t="shared" si="3"/>
        <v>2868.4070700800003</v>
      </c>
      <c r="H40" s="49">
        <v>816.41</v>
      </c>
      <c r="I40" s="49">
        <f t="shared" si="4"/>
        <v>2565.4070700800003</v>
      </c>
      <c r="J40" s="187">
        <f t="shared" si="5"/>
        <v>39551.698981120004</v>
      </c>
      <c r="N40" s="228"/>
    </row>
    <row r="41" spans="1:14">
      <c r="A41" s="151" t="s">
        <v>276</v>
      </c>
      <c r="B41" s="64">
        <v>24</v>
      </c>
      <c r="C41" s="64">
        <v>1</v>
      </c>
      <c r="D41" s="73">
        <v>1119.4100000000001</v>
      </c>
      <c r="E41" s="263">
        <v>680.45</v>
      </c>
      <c r="F41" s="263">
        <v>987.73478132000002</v>
      </c>
      <c r="G41" s="173">
        <f t="shared" si="3"/>
        <v>2787.59478132</v>
      </c>
      <c r="H41" s="49">
        <v>816.41</v>
      </c>
      <c r="I41" s="49">
        <f t="shared" si="4"/>
        <v>2484.59478132</v>
      </c>
      <c r="J41" s="187">
        <f t="shared" si="5"/>
        <v>38420.326938480001</v>
      </c>
      <c r="N41" s="228"/>
    </row>
    <row r="42" spans="1:14">
      <c r="A42" s="151" t="s">
        <v>276</v>
      </c>
      <c r="B42" s="64">
        <v>23</v>
      </c>
      <c r="C42" s="64">
        <v>4</v>
      </c>
      <c r="D42" s="73">
        <v>1119.4100000000001</v>
      </c>
      <c r="E42" s="263">
        <v>637.85</v>
      </c>
      <c r="F42" s="263">
        <v>1169.7483334599999</v>
      </c>
      <c r="G42" s="173">
        <f t="shared" si="3"/>
        <v>2927.0083334600004</v>
      </c>
      <c r="H42" s="49">
        <v>816.41</v>
      </c>
      <c r="I42" s="49">
        <f t="shared" si="4"/>
        <v>2624.0083334599999</v>
      </c>
      <c r="J42" s="187">
        <f t="shared" si="5"/>
        <v>40372.116668440001</v>
      </c>
      <c r="N42" s="228"/>
    </row>
    <row r="43" spans="1:14">
      <c r="A43" s="151" t="s">
        <v>276</v>
      </c>
      <c r="B43" s="64">
        <v>23</v>
      </c>
      <c r="C43" s="64">
        <v>3</v>
      </c>
      <c r="D43" s="73">
        <v>1119.4100000000001</v>
      </c>
      <c r="E43" s="263">
        <v>637.85</v>
      </c>
      <c r="F43" s="263">
        <v>1048.5399491000001</v>
      </c>
      <c r="G43" s="173">
        <f t="shared" si="3"/>
        <v>2805.7999491</v>
      </c>
      <c r="H43" s="49">
        <v>816.41</v>
      </c>
      <c r="I43" s="49">
        <f t="shared" si="4"/>
        <v>2502.7999491</v>
      </c>
      <c r="J43" s="187">
        <f t="shared" si="5"/>
        <v>38675.199287399999</v>
      </c>
      <c r="N43" s="228"/>
    </row>
    <row r="44" spans="1:14">
      <c r="A44" s="151" t="s">
        <v>276</v>
      </c>
      <c r="B44" s="64">
        <v>23</v>
      </c>
      <c r="C44" s="64">
        <v>2</v>
      </c>
      <c r="D44" s="73">
        <v>1119.4100000000001</v>
      </c>
      <c r="E44" s="263">
        <v>637.85</v>
      </c>
      <c r="F44" s="263">
        <v>1008.17399984</v>
      </c>
      <c r="G44" s="173">
        <f t="shared" si="3"/>
        <v>2765.4339998400001</v>
      </c>
      <c r="H44" s="49">
        <v>816.41</v>
      </c>
      <c r="I44" s="49">
        <f t="shared" si="4"/>
        <v>2462.4339998400001</v>
      </c>
      <c r="J44" s="187">
        <f t="shared" si="5"/>
        <v>38110.075997760003</v>
      </c>
      <c r="N44" s="228"/>
    </row>
    <row r="45" spans="1:14">
      <c r="A45" s="151" t="s">
        <v>276</v>
      </c>
      <c r="B45" s="64">
        <v>23</v>
      </c>
      <c r="C45" s="64" t="s">
        <v>279</v>
      </c>
      <c r="D45" s="73">
        <v>1119.4100000000001</v>
      </c>
      <c r="E45" s="263">
        <v>637.85</v>
      </c>
      <c r="F45" s="263">
        <v>1030.7435597200001</v>
      </c>
      <c r="G45" s="173">
        <f t="shared" si="3"/>
        <v>2788.0035597200003</v>
      </c>
      <c r="H45" s="49">
        <v>816.41</v>
      </c>
      <c r="I45" s="49">
        <f t="shared" si="4"/>
        <v>2485.0035597200003</v>
      </c>
      <c r="J45" s="187">
        <f t="shared" si="5"/>
        <v>38426.049836080005</v>
      </c>
      <c r="N45" s="228"/>
    </row>
    <row r="46" spans="1:14">
      <c r="A46" s="151" t="s">
        <v>276</v>
      </c>
      <c r="B46" s="64">
        <v>23</v>
      </c>
      <c r="C46" s="64">
        <v>1</v>
      </c>
      <c r="D46" s="73">
        <v>1119.4100000000001</v>
      </c>
      <c r="E46" s="263">
        <v>637.85</v>
      </c>
      <c r="F46" s="263">
        <v>927.36171107999996</v>
      </c>
      <c r="G46" s="173">
        <f t="shared" si="3"/>
        <v>2684.6217110800003</v>
      </c>
      <c r="H46" s="49">
        <v>816.41</v>
      </c>
      <c r="I46" s="49">
        <f t="shared" si="4"/>
        <v>2381.6217110799998</v>
      </c>
      <c r="J46" s="187">
        <f t="shared" si="5"/>
        <v>36978.70395512</v>
      </c>
      <c r="N46" s="228"/>
    </row>
    <row r="47" spans="1:14">
      <c r="A47" s="151" t="s">
        <v>276</v>
      </c>
      <c r="B47" s="64">
        <v>22</v>
      </c>
      <c r="C47" s="64">
        <v>4</v>
      </c>
      <c r="D47" s="73">
        <v>1119.4100000000001</v>
      </c>
      <c r="E47" s="263">
        <v>595.15</v>
      </c>
      <c r="F47" s="263">
        <v>2733.2983063400002</v>
      </c>
      <c r="G47" s="173">
        <f t="shared" si="3"/>
        <v>4447.8583063400001</v>
      </c>
      <c r="H47" s="49">
        <v>816.41</v>
      </c>
      <c r="I47" s="49">
        <f t="shared" si="4"/>
        <v>4144.8583063400001</v>
      </c>
      <c r="J47" s="187">
        <f t="shared" si="5"/>
        <v>61664.016288760002</v>
      </c>
      <c r="N47" s="228"/>
    </row>
    <row r="48" spans="1:14">
      <c r="A48" s="151" t="s">
        <v>276</v>
      </c>
      <c r="B48" s="64">
        <v>22</v>
      </c>
      <c r="C48" s="64" t="s">
        <v>280</v>
      </c>
      <c r="D48" s="73">
        <v>1119.4100000000001</v>
      </c>
      <c r="E48" s="263">
        <v>595.15</v>
      </c>
      <c r="F48" s="263">
        <v>998.4970247</v>
      </c>
      <c r="G48" s="173">
        <f t="shared" si="3"/>
        <v>2713.0570247000001</v>
      </c>
      <c r="H48" s="49">
        <v>816.41</v>
      </c>
      <c r="I48" s="49">
        <f t="shared" si="4"/>
        <v>2410.0570247000001</v>
      </c>
      <c r="J48" s="187">
        <f t="shared" si="5"/>
        <v>37376.798345800002</v>
      </c>
      <c r="N48" s="228"/>
    </row>
    <row r="49" spans="1:15">
      <c r="A49" s="151" t="s">
        <v>276</v>
      </c>
      <c r="B49" s="64">
        <v>22</v>
      </c>
      <c r="C49" s="64">
        <v>3</v>
      </c>
      <c r="D49" s="73">
        <v>1119.4100000000001</v>
      </c>
      <c r="E49" s="263">
        <v>595.15</v>
      </c>
      <c r="F49" s="263">
        <v>895.11517605999995</v>
      </c>
      <c r="G49" s="173">
        <f t="shared" si="3"/>
        <v>2609.67517606</v>
      </c>
      <c r="H49" s="49">
        <v>816.41</v>
      </c>
      <c r="I49" s="49">
        <f t="shared" si="4"/>
        <v>2306.67517606</v>
      </c>
      <c r="J49" s="187">
        <f t="shared" si="5"/>
        <v>35929.452464839997</v>
      </c>
      <c r="N49" s="228"/>
    </row>
    <row r="50" spans="1:15">
      <c r="A50" s="151" t="s">
        <v>276</v>
      </c>
      <c r="B50" s="64">
        <v>22</v>
      </c>
      <c r="C50" s="64" t="s">
        <v>281</v>
      </c>
      <c r="D50" s="73">
        <v>1119.4100000000001</v>
      </c>
      <c r="E50" s="263">
        <v>595.15</v>
      </c>
      <c r="F50" s="263">
        <v>917.70483349999995</v>
      </c>
      <c r="G50" s="173">
        <f t="shared" si="3"/>
        <v>2632.2648334999999</v>
      </c>
      <c r="H50" s="49">
        <v>816.41</v>
      </c>
      <c r="I50" s="49">
        <f t="shared" si="4"/>
        <v>2329.2648334999999</v>
      </c>
      <c r="J50" s="187">
        <f t="shared" si="5"/>
        <v>36245.707669000003</v>
      </c>
      <c r="N50" s="228"/>
    </row>
    <row r="51" spans="1:15">
      <c r="A51" s="151" t="s">
        <v>276</v>
      </c>
      <c r="B51" s="64">
        <v>22</v>
      </c>
      <c r="C51" s="64">
        <v>2</v>
      </c>
      <c r="D51" s="73">
        <v>1119.4100000000001</v>
      </c>
      <c r="E51" s="263">
        <v>595.15</v>
      </c>
      <c r="F51" s="263">
        <v>814.32298486000002</v>
      </c>
      <c r="G51" s="173">
        <f t="shared" si="3"/>
        <v>2528.8829848599999</v>
      </c>
      <c r="H51" s="49">
        <v>816.41</v>
      </c>
      <c r="I51" s="49">
        <f t="shared" si="4"/>
        <v>2225.8829848599999</v>
      </c>
      <c r="J51" s="187">
        <f t="shared" si="5"/>
        <v>34798.361788039998</v>
      </c>
      <c r="N51" s="228"/>
    </row>
    <row r="52" spans="1:15">
      <c r="A52" s="151" t="s">
        <v>276</v>
      </c>
      <c r="B52" s="64">
        <v>22</v>
      </c>
      <c r="C52" s="64" t="s">
        <v>279</v>
      </c>
      <c r="D52" s="73">
        <v>1119.4100000000001</v>
      </c>
      <c r="E52" s="263">
        <v>595.15</v>
      </c>
      <c r="F52" s="263">
        <v>836.91264230000002</v>
      </c>
      <c r="G52" s="173">
        <f t="shared" si="3"/>
        <v>2551.4726423000002</v>
      </c>
      <c r="H52" s="49">
        <v>816.41</v>
      </c>
      <c r="I52" s="49">
        <f t="shared" si="4"/>
        <v>2248.4726423000002</v>
      </c>
      <c r="J52" s="187">
        <f t="shared" si="5"/>
        <v>35114.616992200004</v>
      </c>
      <c r="N52" s="228"/>
    </row>
    <row r="53" spans="1:15">
      <c r="A53" s="151" t="s">
        <v>276</v>
      </c>
      <c r="B53" s="64">
        <v>22</v>
      </c>
      <c r="C53" s="64">
        <v>1</v>
      </c>
      <c r="D53" s="73">
        <v>1119.4100000000001</v>
      </c>
      <c r="E53" s="263">
        <v>595.15</v>
      </c>
      <c r="F53" s="263">
        <v>733.52074488000005</v>
      </c>
      <c r="G53" s="173">
        <f t="shared" si="3"/>
        <v>2448.0807448800001</v>
      </c>
      <c r="H53" s="49">
        <v>816.41</v>
      </c>
      <c r="I53" s="49">
        <f t="shared" si="4"/>
        <v>2145.0807448800001</v>
      </c>
      <c r="J53" s="187">
        <f t="shared" si="5"/>
        <v>33667.130428320001</v>
      </c>
      <c r="N53" s="228"/>
    </row>
    <row r="54" spans="1:15">
      <c r="A54" s="151" t="s">
        <v>276</v>
      </c>
      <c r="B54" s="64">
        <v>21</v>
      </c>
      <c r="C54" s="64" t="s">
        <v>37</v>
      </c>
      <c r="D54" s="73">
        <v>1119.4100000000001</v>
      </c>
      <c r="E54" s="263">
        <v>552.55999999999995</v>
      </c>
      <c r="F54" s="263">
        <v>701.97762446000002</v>
      </c>
      <c r="G54" s="173">
        <f t="shared" si="3"/>
        <v>2373.94762446</v>
      </c>
      <c r="H54" s="49">
        <v>816.41</v>
      </c>
      <c r="I54" s="49">
        <f t="shared" si="4"/>
        <v>2070.94762446</v>
      </c>
      <c r="J54" s="187">
        <f t="shared" si="5"/>
        <v>32629.266742439999</v>
      </c>
      <c r="N54" s="228"/>
    </row>
    <row r="55" spans="1:15" ht="15.75" thickBot="1">
      <c r="A55" s="152" t="s">
        <v>276</v>
      </c>
      <c r="B55" s="67">
        <v>20</v>
      </c>
      <c r="C55" s="67" t="s">
        <v>37</v>
      </c>
      <c r="D55" s="74">
        <v>1119.4100000000001</v>
      </c>
      <c r="E55" s="267">
        <v>513.28</v>
      </c>
      <c r="F55" s="267">
        <v>637.16299346000005</v>
      </c>
      <c r="G55" s="175">
        <f t="shared" si="3"/>
        <v>2269.8529934600001</v>
      </c>
      <c r="H55" s="172">
        <v>816.41</v>
      </c>
      <c r="I55" s="172">
        <f t="shared" si="4"/>
        <v>1966.8529934600001</v>
      </c>
      <c r="J55" s="185">
        <f t="shared" si="5"/>
        <v>31171.94190844</v>
      </c>
      <c r="N55" s="228"/>
    </row>
    <row r="56" spans="1:15">
      <c r="A56" s="14"/>
      <c r="B56" s="14"/>
      <c r="C56" s="14"/>
      <c r="D56" s="127"/>
      <c r="E56" s="127"/>
      <c r="F56" s="127"/>
      <c r="G56" s="94"/>
      <c r="H56" s="60"/>
      <c r="I56" s="60"/>
      <c r="J56" s="94"/>
    </row>
    <row r="57" spans="1:15">
      <c r="A57" s="14"/>
      <c r="B57" s="14"/>
      <c r="C57" s="14"/>
      <c r="D57" s="127"/>
      <c r="E57" s="127"/>
      <c r="F57" s="127"/>
      <c r="G57" s="94"/>
      <c r="H57" s="60"/>
      <c r="I57" s="60"/>
      <c r="J57" s="94"/>
    </row>
    <row r="58" spans="1:15">
      <c r="A58" s="14"/>
      <c r="B58" s="14"/>
      <c r="C58" s="14"/>
      <c r="D58" s="127"/>
      <c r="E58" s="127"/>
      <c r="F58" s="127"/>
      <c r="G58" s="94"/>
      <c r="H58" s="60"/>
      <c r="I58" s="60"/>
      <c r="J58" s="94"/>
    </row>
    <row r="59" spans="1:15">
      <c r="A59" s="9" t="s">
        <v>282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77"/>
      <c r="N59" s="9"/>
      <c r="O59" s="9"/>
    </row>
    <row r="61" spans="1:15">
      <c r="A61" t="s">
        <v>1</v>
      </c>
      <c r="G61" s="228"/>
    </row>
    <row r="63" spans="1:15">
      <c r="A63" t="s">
        <v>267</v>
      </c>
    </row>
    <row r="64" spans="1:15" ht="15.75" thickBot="1"/>
    <row r="65" spans="1:15" ht="30">
      <c r="A65" s="150" t="s">
        <v>268</v>
      </c>
      <c r="B65" s="154" t="s">
        <v>102</v>
      </c>
      <c r="C65" s="154" t="s">
        <v>269</v>
      </c>
      <c r="D65" s="154" t="s">
        <v>5</v>
      </c>
      <c r="E65" s="153" t="s">
        <v>270</v>
      </c>
      <c r="F65" s="153" t="s">
        <v>271</v>
      </c>
      <c r="G65" s="153" t="s">
        <v>272</v>
      </c>
      <c r="H65" s="153" t="s">
        <v>273</v>
      </c>
      <c r="I65" s="154" t="s">
        <v>12</v>
      </c>
      <c r="J65" s="149" t="s">
        <v>13</v>
      </c>
      <c r="K65" s="233"/>
      <c r="L65" s="72"/>
    </row>
    <row r="66" spans="1:15">
      <c r="A66" s="151" t="s">
        <v>283</v>
      </c>
      <c r="B66" s="64">
        <v>22</v>
      </c>
      <c r="C66" s="64">
        <v>4</v>
      </c>
      <c r="D66" s="73">
        <v>840.49000797999997</v>
      </c>
      <c r="E66" s="263">
        <v>595.15</v>
      </c>
      <c r="F66" s="263">
        <v>2773.49</v>
      </c>
      <c r="G66" s="173">
        <f t="shared" ref="G66:G77" si="6">D66+E66+F66</f>
        <v>4209.1300079800003</v>
      </c>
      <c r="H66" s="49">
        <v>726.44</v>
      </c>
      <c r="I66" s="49">
        <f t="shared" ref="I66:I77" si="7">H66+E66+F66</f>
        <v>4095.08</v>
      </c>
      <c r="J66" s="187">
        <f t="shared" ref="J66:J77" si="8">(G66*12)+(I66*2)</f>
        <v>58699.72009576</v>
      </c>
      <c r="K66" s="2"/>
      <c r="L66" s="230"/>
    </row>
    <row r="67" spans="1:15">
      <c r="A67" s="151" t="s">
        <v>283</v>
      </c>
      <c r="B67" s="64">
        <v>22</v>
      </c>
      <c r="C67" s="64">
        <v>3</v>
      </c>
      <c r="D67" s="73">
        <v>840.49000797999997</v>
      </c>
      <c r="E67" s="263">
        <v>595.15</v>
      </c>
      <c r="F67" s="263">
        <v>986.17</v>
      </c>
      <c r="G67" s="173">
        <f t="shared" si="6"/>
        <v>2421.8100079800001</v>
      </c>
      <c r="H67" s="49">
        <v>726.44</v>
      </c>
      <c r="I67" s="49">
        <f t="shared" si="7"/>
        <v>2307.7600000000002</v>
      </c>
      <c r="J67" s="187">
        <f t="shared" si="8"/>
        <v>33677.240095760004</v>
      </c>
      <c r="K67" s="2"/>
      <c r="L67" s="230"/>
    </row>
    <row r="68" spans="1:15">
      <c r="A68" s="151" t="s">
        <v>283</v>
      </c>
      <c r="B68" s="64">
        <v>22</v>
      </c>
      <c r="C68" s="64">
        <v>2</v>
      </c>
      <c r="D68" s="73">
        <v>840.49000797999997</v>
      </c>
      <c r="E68" s="263">
        <v>595.15</v>
      </c>
      <c r="F68" s="73">
        <v>824.57</v>
      </c>
      <c r="G68" s="173">
        <f t="shared" si="6"/>
        <v>2260.2100079800002</v>
      </c>
      <c r="H68" s="49">
        <v>726.44</v>
      </c>
      <c r="I68" s="49">
        <f t="shared" si="7"/>
        <v>2146.1600000000003</v>
      </c>
      <c r="J68" s="187">
        <f t="shared" si="8"/>
        <v>31414.840095760002</v>
      </c>
      <c r="K68" s="2"/>
      <c r="L68" s="230"/>
    </row>
    <row r="69" spans="1:15">
      <c r="A69" s="151" t="s">
        <v>283</v>
      </c>
      <c r="B69" s="64">
        <v>22</v>
      </c>
      <c r="C69" s="64" t="s">
        <v>279</v>
      </c>
      <c r="D69" s="73">
        <v>840.49000797999997</v>
      </c>
      <c r="E69" s="263">
        <v>595.15</v>
      </c>
      <c r="F69" s="73">
        <v>770.58</v>
      </c>
      <c r="G69" s="173">
        <f t="shared" si="6"/>
        <v>2206.22000798</v>
      </c>
      <c r="H69" s="49">
        <v>726.44</v>
      </c>
      <c r="I69" s="49">
        <f t="shared" si="7"/>
        <v>2092.17</v>
      </c>
      <c r="J69" s="187">
        <f t="shared" si="8"/>
        <v>30658.980095759998</v>
      </c>
      <c r="K69" s="2"/>
      <c r="L69" s="230"/>
    </row>
    <row r="70" spans="1:15">
      <c r="A70" s="151" t="s">
        <v>283</v>
      </c>
      <c r="B70" s="64">
        <v>22</v>
      </c>
      <c r="C70" s="64">
        <v>1</v>
      </c>
      <c r="D70" s="73">
        <v>840.49000797999997</v>
      </c>
      <c r="E70" s="263">
        <v>595.15</v>
      </c>
      <c r="F70" s="263">
        <v>667.19</v>
      </c>
      <c r="G70" s="173">
        <f t="shared" si="6"/>
        <v>2102.8300079800001</v>
      </c>
      <c r="H70" s="49">
        <v>726.44</v>
      </c>
      <c r="I70" s="49">
        <f t="shared" si="7"/>
        <v>1988.7800000000002</v>
      </c>
      <c r="J70" s="187">
        <f t="shared" si="8"/>
        <v>29211.520095760003</v>
      </c>
      <c r="K70" s="2"/>
      <c r="L70" s="230"/>
    </row>
    <row r="71" spans="1:15">
      <c r="A71" s="151" t="s">
        <v>283</v>
      </c>
      <c r="B71" s="64">
        <v>21</v>
      </c>
      <c r="C71" s="64" t="s">
        <v>279</v>
      </c>
      <c r="D71" s="73">
        <v>840.49000797999997</v>
      </c>
      <c r="E71" s="263">
        <v>552.56231463999995</v>
      </c>
      <c r="F71" s="263">
        <v>711.45</v>
      </c>
      <c r="G71" s="173">
        <f t="shared" si="6"/>
        <v>2104.5023226200001</v>
      </c>
      <c r="H71" s="49">
        <v>726.44</v>
      </c>
      <c r="I71" s="49">
        <f t="shared" si="7"/>
        <v>1990.4523146399999</v>
      </c>
      <c r="J71" s="187">
        <f t="shared" si="8"/>
        <v>29234.932500720002</v>
      </c>
      <c r="K71" s="2"/>
      <c r="L71" s="2"/>
    </row>
    <row r="72" spans="1:15">
      <c r="A72" s="151" t="s">
        <v>283</v>
      </c>
      <c r="B72" s="64">
        <v>21</v>
      </c>
      <c r="C72" s="64">
        <v>1</v>
      </c>
      <c r="D72" s="73">
        <v>840.49000797999997</v>
      </c>
      <c r="E72" s="263">
        <v>552.56231463999995</v>
      </c>
      <c r="F72" s="263">
        <v>608.05999999999995</v>
      </c>
      <c r="G72" s="173">
        <f t="shared" si="6"/>
        <v>2001.1123226199998</v>
      </c>
      <c r="H72" s="49">
        <v>726.44</v>
      </c>
      <c r="I72" s="49">
        <f t="shared" si="7"/>
        <v>1887.0623146399998</v>
      </c>
      <c r="J72" s="187">
        <f t="shared" si="8"/>
        <v>27787.472500719996</v>
      </c>
      <c r="K72" s="2"/>
      <c r="L72" s="2"/>
    </row>
    <row r="73" spans="1:15">
      <c r="A73" s="151" t="s">
        <v>283</v>
      </c>
      <c r="B73" s="64">
        <v>18</v>
      </c>
      <c r="C73" s="64" t="s">
        <v>279</v>
      </c>
      <c r="D73" s="73">
        <v>840.49000797999997</v>
      </c>
      <c r="E73" s="263">
        <v>460.87</v>
      </c>
      <c r="F73" s="263">
        <v>685.33</v>
      </c>
      <c r="G73" s="173">
        <f t="shared" si="6"/>
        <v>1986.6900079799998</v>
      </c>
      <c r="H73" s="49">
        <v>726.44</v>
      </c>
      <c r="I73" s="49">
        <f t="shared" si="7"/>
        <v>1872.6399999999999</v>
      </c>
      <c r="J73" s="187">
        <f t="shared" si="8"/>
        <v>27585.560095759996</v>
      </c>
      <c r="K73" s="2"/>
      <c r="L73" s="230"/>
    </row>
    <row r="74" spans="1:15">
      <c r="A74" s="151" t="s">
        <v>283</v>
      </c>
      <c r="B74" s="64">
        <v>18</v>
      </c>
      <c r="C74" s="64">
        <v>1</v>
      </c>
      <c r="D74" s="73">
        <v>840.49000797999997</v>
      </c>
      <c r="E74" s="263">
        <v>460.87</v>
      </c>
      <c r="F74" s="263">
        <v>581.95000000000005</v>
      </c>
      <c r="G74" s="173">
        <f t="shared" si="6"/>
        <v>1883.3100079799999</v>
      </c>
      <c r="H74" s="49">
        <v>726.44</v>
      </c>
      <c r="I74" s="49">
        <f t="shared" si="7"/>
        <v>1769.26</v>
      </c>
      <c r="J74" s="187">
        <f t="shared" si="8"/>
        <v>26138.24009576</v>
      </c>
      <c r="K74" s="2"/>
      <c r="L74" s="230"/>
    </row>
    <row r="75" spans="1:15">
      <c r="A75" s="151" t="s">
        <v>283</v>
      </c>
      <c r="B75" s="64">
        <v>16</v>
      </c>
      <c r="C75" s="64" t="s">
        <v>284</v>
      </c>
      <c r="D75" s="73">
        <v>840.49000797999997</v>
      </c>
      <c r="E75" s="263">
        <v>408.50300455999997</v>
      </c>
      <c r="F75" s="263">
        <v>725.06</v>
      </c>
      <c r="G75" s="173">
        <f t="shared" si="6"/>
        <v>1974.0530125399998</v>
      </c>
      <c r="H75" s="49">
        <v>726.44</v>
      </c>
      <c r="I75" s="49">
        <f t="shared" si="7"/>
        <v>1860.0030045599999</v>
      </c>
      <c r="J75" s="187">
        <f t="shared" si="8"/>
        <v>27408.642159599996</v>
      </c>
      <c r="K75" s="2"/>
      <c r="L75" s="2"/>
    </row>
    <row r="76" spans="1:15">
      <c r="A76" s="151" t="s">
        <v>283</v>
      </c>
      <c r="B76" s="64">
        <v>16</v>
      </c>
      <c r="C76" s="64" t="s">
        <v>279</v>
      </c>
      <c r="D76" s="73">
        <v>840.49000797999997</v>
      </c>
      <c r="E76" s="263">
        <v>408.50300455999997</v>
      </c>
      <c r="F76" s="263">
        <v>621.66999999999996</v>
      </c>
      <c r="G76" s="173">
        <f t="shared" si="6"/>
        <v>1870.6630125399997</v>
      </c>
      <c r="H76" s="49">
        <v>726.44</v>
      </c>
      <c r="I76" s="49">
        <f t="shared" si="7"/>
        <v>1756.6130045599998</v>
      </c>
      <c r="J76" s="187">
        <f t="shared" si="8"/>
        <v>25961.182159599997</v>
      </c>
      <c r="K76" s="2"/>
      <c r="L76" s="2"/>
    </row>
    <row r="77" spans="1:15" ht="15.75" thickBot="1">
      <c r="A77" s="152" t="s">
        <v>283</v>
      </c>
      <c r="B77" s="67">
        <v>16</v>
      </c>
      <c r="C77" s="67">
        <v>1</v>
      </c>
      <c r="D77" s="74">
        <v>840.49000797999997</v>
      </c>
      <c r="E77" s="267">
        <v>408.50300455999997</v>
      </c>
      <c r="F77" s="267">
        <v>518.29</v>
      </c>
      <c r="G77" s="175">
        <f t="shared" si="6"/>
        <v>1767.2830125399998</v>
      </c>
      <c r="H77" s="172">
        <v>726.44</v>
      </c>
      <c r="I77" s="172">
        <f t="shared" si="7"/>
        <v>1653.2330045599999</v>
      </c>
      <c r="J77" s="185">
        <f t="shared" si="8"/>
        <v>24513.862159599998</v>
      </c>
      <c r="K77" s="2"/>
      <c r="L77" s="2"/>
      <c r="N77" s="228"/>
      <c r="O77" s="228"/>
    </row>
    <row r="78" spans="1:15">
      <c r="D78" s="2"/>
      <c r="E78" s="2"/>
      <c r="F78" s="2"/>
      <c r="G78" s="2"/>
      <c r="H78" s="2"/>
      <c r="I78" s="2"/>
    </row>
    <row r="79" spans="1:15">
      <c r="A79" s="35"/>
      <c r="C79" s="6"/>
      <c r="D79" s="2"/>
      <c r="E79" s="2"/>
      <c r="F79" s="2"/>
      <c r="G79" s="2"/>
      <c r="H79" s="2"/>
      <c r="I79" s="2"/>
    </row>
    <row r="80" spans="1:15" ht="15.75" thickBot="1">
      <c r="A80" s="35"/>
      <c r="C80" s="6"/>
      <c r="D80" s="258"/>
      <c r="E80" s="2"/>
      <c r="F80" s="2"/>
      <c r="G80" s="2"/>
      <c r="H80" s="2"/>
      <c r="I80" s="2"/>
    </row>
    <row r="81" spans="1:11" ht="30">
      <c r="A81" s="150" t="s">
        <v>268</v>
      </c>
      <c r="B81" s="154" t="s">
        <v>102</v>
      </c>
      <c r="C81" s="154" t="s">
        <v>269</v>
      </c>
      <c r="D81" s="154" t="s">
        <v>5</v>
      </c>
      <c r="E81" s="153" t="s">
        <v>270</v>
      </c>
      <c r="F81" s="153" t="s">
        <v>271</v>
      </c>
      <c r="G81" s="153" t="s">
        <v>272</v>
      </c>
      <c r="H81" s="153" t="s">
        <v>273</v>
      </c>
      <c r="I81" s="154" t="s">
        <v>12</v>
      </c>
      <c r="J81" s="149" t="s">
        <v>13</v>
      </c>
    </row>
    <row r="82" spans="1:11">
      <c r="A82" s="151" t="s">
        <v>285</v>
      </c>
      <c r="B82" s="64">
        <v>18</v>
      </c>
      <c r="C82" s="64" t="s">
        <v>279</v>
      </c>
      <c r="D82" s="73">
        <v>699.52</v>
      </c>
      <c r="E82" s="263">
        <v>460.87</v>
      </c>
      <c r="F82" s="263">
        <v>810.92649721999999</v>
      </c>
      <c r="G82" s="173">
        <f>D82+E82+F82</f>
        <v>1971.3164972199997</v>
      </c>
      <c r="H82" s="68">
        <v>693.15</v>
      </c>
      <c r="I82" s="68">
        <f>H82+E82+F82</f>
        <v>1964.9464972199999</v>
      </c>
      <c r="J82" s="187">
        <f>(G82*12)+(I82*2)</f>
        <v>27585.690961079999</v>
      </c>
      <c r="K82" s="228"/>
    </row>
    <row r="83" spans="1:11">
      <c r="A83" s="151" t="s">
        <v>285</v>
      </c>
      <c r="B83" s="64">
        <v>18</v>
      </c>
      <c r="C83" s="64"/>
      <c r="D83" s="73">
        <v>699.52</v>
      </c>
      <c r="E83" s="263">
        <v>460.87</v>
      </c>
      <c r="F83" s="263">
        <v>707.53459980000002</v>
      </c>
      <c r="G83" s="173">
        <f>D83+E83+F83</f>
        <v>1867.9245997999999</v>
      </c>
      <c r="H83" s="68">
        <v>693.15</v>
      </c>
      <c r="I83" s="68">
        <f>H83+E83+F83</f>
        <v>1861.5545998</v>
      </c>
      <c r="J83" s="187">
        <f>(G83*12)+(I83*2)</f>
        <v>26138.204397199999</v>
      </c>
      <c r="K83" s="228"/>
    </row>
    <row r="84" spans="1:11">
      <c r="A84" s="151" t="s">
        <v>285</v>
      </c>
      <c r="B84" s="64">
        <v>16</v>
      </c>
      <c r="C84" s="64" t="s">
        <v>286</v>
      </c>
      <c r="D84" s="73">
        <v>699.52</v>
      </c>
      <c r="E84" s="263">
        <v>408.5</v>
      </c>
      <c r="F84" s="263">
        <v>850.65937334</v>
      </c>
      <c r="G84" s="173">
        <f>D84+E84+F84</f>
        <v>1958.67937334</v>
      </c>
      <c r="H84" s="68">
        <v>693.15</v>
      </c>
      <c r="I84" s="68">
        <f>H84+E84+F84</f>
        <v>1952.3093733400001</v>
      </c>
      <c r="J84" s="187">
        <f>(G84*12)+(I84*2)</f>
        <v>27408.77122676</v>
      </c>
      <c r="K84" s="228"/>
    </row>
    <row r="85" spans="1:11">
      <c r="A85" s="151" t="s">
        <v>285</v>
      </c>
      <c r="B85" s="64">
        <v>16</v>
      </c>
      <c r="C85" s="64" t="s">
        <v>281</v>
      </c>
      <c r="D85" s="73">
        <v>699.52</v>
      </c>
      <c r="E85" s="263">
        <v>408.5</v>
      </c>
      <c r="F85" s="263">
        <v>747.26747592000004</v>
      </c>
      <c r="G85" s="173">
        <f>D85+E85+F85</f>
        <v>1855.2874759199999</v>
      </c>
      <c r="H85" s="68">
        <v>693.15</v>
      </c>
      <c r="I85" s="68">
        <f>H85+E85+F85</f>
        <v>1848.91747592</v>
      </c>
      <c r="J85" s="187">
        <f>(G85*12)+(I85*2)</f>
        <v>25961.284662879996</v>
      </c>
      <c r="K85" s="228"/>
    </row>
    <row r="86" spans="1:11" ht="15.75" thickBot="1">
      <c r="A86" s="152" t="s">
        <v>285</v>
      </c>
      <c r="B86" s="67">
        <v>16</v>
      </c>
      <c r="C86" s="67">
        <v>2</v>
      </c>
      <c r="D86" s="74">
        <v>699.52</v>
      </c>
      <c r="E86" s="267">
        <v>408.5</v>
      </c>
      <c r="F86" s="267">
        <v>643.89567606000003</v>
      </c>
      <c r="G86" s="175">
        <f>D86+E86+F86</f>
        <v>1751.9156760599999</v>
      </c>
      <c r="H86" s="188">
        <v>693.15</v>
      </c>
      <c r="I86" s="188">
        <f>H86+E86+F86</f>
        <v>1745.54567606</v>
      </c>
      <c r="J86" s="185">
        <f>(G86*12)+(I86*2)</f>
        <v>24514.079464839997</v>
      </c>
      <c r="K86" s="228"/>
    </row>
    <row r="87" spans="1:11">
      <c r="A87" s="35"/>
      <c r="C87" s="6"/>
      <c r="D87" s="50"/>
      <c r="E87" s="50"/>
      <c r="F87" s="50"/>
      <c r="G87" s="52"/>
      <c r="H87" s="50"/>
      <c r="I87" s="51"/>
      <c r="J87" s="52"/>
    </row>
    <row r="88" spans="1:11">
      <c r="A88" s="35"/>
      <c r="C88" s="6"/>
      <c r="D88" s="50"/>
      <c r="E88" s="50"/>
      <c r="F88" s="50"/>
      <c r="G88" s="52"/>
      <c r="H88" s="51"/>
      <c r="I88" s="51"/>
      <c r="J88" s="52"/>
    </row>
    <row r="89" spans="1:11" ht="18.75">
      <c r="A89" s="7" t="s">
        <v>287</v>
      </c>
      <c r="B89" s="8"/>
      <c r="C89" s="8"/>
      <c r="D89" s="23"/>
      <c r="E89" s="23"/>
      <c r="F89" s="23"/>
    </row>
    <row r="90" spans="1:11">
      <c r="A90" s="5"/>
      <c r="D90" s="2"/>
      <c r="E90" s="2"/>
      <c r="F90" s="2"/>
      <c r="G90" s="2"/>
    </row>
    <row r="91" spans="1:11">
      <c r="A91" t="s">
        <v>1</v>
      </c>
      <c r="D91" s="2"/>
      <c r="E91" s="2"/>
      <c r="F91" s="2"/>
    </row>
    <row r="93" spans="1:11">
      <c r="A93" s="5"/>
    </row>
    <row r="94" spans="1:11" ht="15.75" thickBot="1">
      <c r="A94" t="s">
        <v>23</v>
      </c>
    </row>
    <row r="95" spans="1:11" ht="15" customHeight="1">
      <c r="B95" s="369" t="s">
        <v>288</v>
      </c>
      <c r="C95" s="343"/>
      <c r="D95" s="343" t="s">
        <v>128</v>
      </c>
      <c r="E95" s="370"/>
    </row>
    <row r="96" spans="1:11">
      <c r="B96" s="371"/>
      <c r="C96" s="344"/>
      <c r="D96" s="344"/>
      <c r="E96" s="372"/>
    </row>
    <row r="97" spans="1:9" ht="15" customHeight="1">
      <c r="B97" s="371"/>
      <c r="C97" s="344"/>
      <c r="D97" s="344"/>
      <c r="E97" s="372"/>
      <c r="F97" s="2"/>
    </row>
    <row r="98" spans="1:9">
      <c r="B98" s="398" t="s">
        <v>289</v>
      </c>
      <c r="C98" s="399"/>
      <c r="D98" s="535">
        <v>49.83</v>
      </c>
      <c r="E98" s="348"/>
      <c r="F98" s="2"/>
    </row>
    <row r="99" spans="1:9">
      <c r="B99" s="398" t="s">
        <v>290</v>
      </c>
      <c r="C99" s="399"/>
      <c r="D99" s="535">
        <v>40.630000000000003</v>
      </c>
      <c r="E99" s="348"/>
      <c r="F99" s="2"/>
      <c r="I99" s="2"/>
    </row>
    <row r="100" spans="1:9">
      <c r="B100" s="398" t="s">
        <v>291</v>
      </c>
      <c r="C100" s="399"/>
      <c r="D100" s="535">
        <v>30.76</v>
      </c>
      <c r="E100" s="348"/>
      <c r="F100" s="2"/>
    </row>
    <row r="101" spans="1:9" ht="15.75" thickBot="1">
      <c r="B101" s="418" t="s">
        <v>292</v>
      </c>
      <c r="C101" s="419"/>
      <c r="D101" s="536">
        <v>20.94</v>
      </c>
      <c r="E101" s="366"/>
      <c r="F101" s="2"/>
    </row>
    <row r="102" spans="1:9">
      <c r="A102" s="5"/>
      <c r="B102" s="5"/>
      <c r="E102" s="2"/>
      <c r="F102" s="2"/>
      <c r="G102" s="2"/>
      <c r="H102" s="2"/>
    </row>
    <row r="103" spans="1:9">
      <c r="A103" t="s">
        <v>293</v>
      </c>
      <c r="B103" s="5"/>
      <c r="E103" s="2"/>
      <c r="F103" s="2"/>
      <c r="G103" s="2"/>
      <c r="H103" s="2"/>
    </row>
    <row r="104" spans="1:9" ht="15.75" thickBot="1">
      <c r="B104" s="5"/>
      <c r="E104" s="2"/>
      <c r="F104" s="2"/>
      <c r="G104" s="2"/>
      <c r="H104" s="2"/>
    </row>
    <row r="105" spans="1:9">
      <c r="B105" s="369" t="s">
        <v>288</v>
      </c>
      <c r="C105" s="343"/>
      <c r="D105" s="343" t="s">
        <v>128</v>
      </c>
      <c r="E105" s="370"/>
      <c r="F105" s="2"/>
    </row>
    <row r="106" spans="1:9">
      <c r="B106" s="371"/>
      <c r="C106" s="344"/>
      <c r="D106" s="344"/>
      <c r="E106" s="372"/>
      <c r="F106" s="2"/>
    </row>
    <row r="107" spans="1:9">
      <c r="A107" s="5"/>
      <c r="B107" s="371"/>
      <c r="C107" s="344"/>
      <c r="D107" s="344"/>
      <c r="E107" s="372"/>
      <c r="F107" s="2"/>
    </row>
    <row r="108" spans="1:9">
      <c r="A108" s="5"/>
      <c r="B108" s="398" t="s">
        <v>289</v>
      </c>
      <c r="C108" s="399"/>
      <c r="D108" s="535">
        <v>30.76</v>
      </c>
      <c r="E108" s="348"/>
      <c r="F108" s="2"/>
    </row>
    <row r="109" spans="1:9">
      <c r="A109" s="5"/>
      <c r="B109" s="398" t="s">
        <v>290</v>
      </c>
      <c r="C109" s="399"/>
      <c r="D109" s="535">
        <v>29.62</v>
      </c>
      <c r="E109" s="348"/>
      <c r="F109" s="2"/>
    </row>
    <row r="110" spans="1:9">
      <c r="A110" s="5"/>
      <c r="B110" s="398" t="s">
        <v>291</v>
      </c>
      <c r="C110" s="399"/>
      <c r="D110" s="535">
        <v>26.55</v>
      </c>
      <c r="E110" s="348"/>
      <c r="F110" s="2"/>
    </row>
    <row r="111" spans="1:9" ht="15.75" thickBot="1">
      <c r="A111" s="5"/>
      <c r="B111" s="418" t="s">
        <v>292</v>
      </c>
      <c r="C111" s="419"/>
      <c r="D111" s="536">
        <v>20.72</v>
      </c>
      <c r="E111" s="366"/>
      <c r="F111" s="2"/>
    </row>
    <row r="112" spans="1:9">
      <c r="A112" s="5"/>
      <c r="C112" s="2"/>
      <c r="E112" s="2"/>
      <c r="F112" s="2"/>
    </row>
    <row r="113" spans="1:15">
      <c r="C113" s="2"/>
      <c r="E113" s="2"/>
      <c r="F113" s="2"/>
    </row>
    <row r="114" spans="1:15" ht="18.75">
      <c r="A114" s="7" t="s">
        <v>294</v>
      </c>
      <c r="E114" s="2"/>
      <c r="F114" s="2"/>
    </row>
    <row r="115" spans="1:15" ht="14.25" customHeight="1" thickBot="1">
      <c r="A115" s="7"/>
      <c r="D115" s="258"/>
      <c r="F115" s="2"/>
    </row>
    <row r="116" spans="1:15" ht="30" customHeight="1" thickBot="1">
      <c r="B116" s="39"/>
      <c r="C116" s="150" t="s">
        <v>295</v>
      </c>
      <c r="D116" s="149" t="s">
        <v>296</v>
      </c>
      <c r="E116" s="14"/>
      <c r="F116" s="14"/>
    </row>
    <row r="117" spans="1:15">
      <c r="B117" s="189" t="s">
        <v>289</v>
      </c>
      <c r="C117" s="291">
        <v>22.96</v>
      </c>
      <c r="D117" s="292">
        <v>34.417071499999999</v>
      </c>
      <c r="E117" s="2"/>
      <c r="F117" s="2"/>
    </row>
    <row r="118" spans="1:15">
      <c r="B118" s="190" t="s">
        <v>290</v>
      </c>
      <c r="C118" s="291">
        <v>21.04</v>
      </c>
      <c r="D118" s="292">
        <v>31.55</v>
      </c>
      <c r="E118" s="2"/>
      <c r="F118" s="2"/>
    </row>
    <row r="119" spans="1:15">
      <c r="B119" s="190" t="s">
        <v>291</v>
      </c>
      <c r="C119" s="291">
        <v>18.087803999999998</v>
      </c>
      <c r="D119" s="292">
        <v>27.14</v>
      </c>
      <c r="E119" s="2"/>
      <c r="F119" s="2"/>
    </row>
    <row r="120" spans="1:15" ht="15.75" thickBot="1">
      <c r="B120" s="191" t="s">
        <v>292</v>
      </c>
      <c r="C120" s="323">
        <v>15.36</v>
      </c>
      <c r="D120" s="293">
        <v>23.03</v>
      </c>
      <c r="E120" s="2"/>
      <c r="F120" s="2"/>
    </row>
    <row r="121" spans="1:15">
      <c r="B121" s="11"/>
      <c r="C121" s="2"/>
      <c r="D121" s="2"/>
    </row>
    <row r="122" spans="1:15">
      <c r="B122" s="11"/>
      <c r="C122" s="2"/>
      <c r="D122" s="2"/>
    </row>
    <row r="123" spans="1:15">
      <c r="B123" s="11"/>
      <c r="C123" s="2"/>
      <c r="D123" s="2"/>
    </row>
    <row r="124" spans="1:15" ht="21">
      <c r="A124" s="367" t="s">
        <v>297</v>
      </c>
      <c r="B124" s="367"/>
      <c r="C124" s="367"/>
      <c r="D124" s="367"/>
      <c r="E124" s="367"/>
      <c r="F124" s="367"/>
      <c r="G124" s="367"/>
      <c r="H124" s="367"/>
      <c r="I124" s="367"/>
      <c r="J124" s="367"/>
      <c r="K124" s="367"/>
      <c r="L124" s="367"/>
      <c r="M124" s="367"/>
      <c r="N124" s="367"/>
      <c r="O124" s="367"/>
    </row>
    <row r="125" spans="1:15" ht="18.75">
      <c r="A125" s="7"/>
    </row>
    <row r="126" spans="1:15">
      <c r="A126" s="9" t="s">
        <v>298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77"/>
    </row>
    <row r="127" spans="1:15">
      <c r="A127" s="5"/>
    </row>
    <row r="128" spans="1:15">
      <c r="C128" s="258"/>
    </row>
    <row r="129" spans="1:19">
      <c r="A129" t="s">
        <v>45</v>
      </c>
    </row>
    <row r="130" spans="1:19" ht="15.75" thickBot="1"/>
    <row r="131" spans="1:19" ht="30">
      <c r="A131" s="150" t="s">
        <v>102</v>
      </c>
      <c r="B131" s="154" t="s">
        <v>5</v>
      </c>
      <c r="C131" s="153" t="s">
        <v>299</v>
      </c>
      <c r="D131" s="153" t="s">
        <v>300</v>
      </c>
      <c r="E131" s="153" t="s">
        <v>301</v>
      </c>
      <c r="F131" s="154" t="s">
        <v>197</v>
      </c>
      <c r="G131" s="154" t="s">
        <v>12</v>
      </c>
      <c r="H131" s="149" t="s">
        <v>13</v>
      </c>
      <c r="J131" s="14"/>
      <c r="K131" s="14"/>
      <c r="L131" s="72"/>
      <c r="R131" s="14"/>
    </row>
    <row r="132" spans="1:19">
      <c r="A132" s="151" t="s">
        <v>414</v>
      </c>
      <c r="B132" s="263">
        <v>2473.12534336</v>
      </c>
      <c r="C132" s="263">
        <v>6552.2266087600001</v>
      </c>
      <c r="D132" s="263">
        <v>17.440000000000001</v>
      </c>
      <c r="E132" s="263">
        <v>7.08</v>
      </c>
      <c r="F132" s="173">
        <f>B132+C132+D132+E132</f>
        <v>9049.8719521200001</v>
      </c>
      <c r="G132" s="68">
        <f>B132</f>
        <v>2473.12534336</v>
      </c>
      <c r="H132" s="174">
        <f>(F132*12)+(G132*2)</f>
        <v>113544.71411216</v>
      </c>
      <c r="I132" s="2"/>
      <c r="J132" s="2"/>
      <c r="K132" s="2"/>
      <c r="L132" s="127"/>
      <c r="N132" s="127"/>
      <c r="O132" s="230"/>
      <c r="P132" s="127"/>
      <c r="Q132" s="230"/>
      <c r="R132" s="2"/>
      <c r="S132" s="228"/>
    </row>
    <row r="133" spans="1:19">
      <c r="A133" s="328" t="s">
        <v>415</v>
      </c>
      <c r="B133" s="263">
        <v>2473.12534336</v>
      </c>
      <c r="C133" s="263">
        <v>4749.18</v>
      </c>
      <c r="D133" s="263">
        <v>17.440000000000001</v>
      </c>
      <c r="E133" s="263">
        <v>7.08</v>
      </c>
      <c r="F133" s="173">
        <f t="shared" ref="F133:F134" si="9">B133+C133+D133+E133</f>
        <v>7246.8253433599994</v>
      </c>
      <c r="G133" s="68">
        <f>B133</f>
        <v>2473.12534336</v>
      </c>
      <c r="H133" s="229">
        <f>(F133*12)+(G133*2)</f>
        <v>91908.154807039988</v>
      </c>
      <c r="J133" s="2"/>
      <c r="K133" s="2"/>
      <c r="L133" s="127"/>
      <c r="M133" s="230"/>
      <c r="N133" s="127"/>
      <c r="O133" s="230"/>
      <c r="P133" s="2"/>
      <c r="Q133" s="2"/>
      <c r="R133" s="2"/>
    </row>
    <row r="134" spans="1:19" ht="15.75" thickBot="1">
      <c r="A134" s="156" t="s">
        <v>425</v>
      </c>
      <c r="B134" s="267">
        <v>2473.12534336</v>
      </c>
      <c r="C134" s="267">
        <v>3674.92</v>
      </c>
      <c r="D134" s="267">
        <v>17.440000000000001</v>
      </c>
      <c r="E134" s="267">
        <v>7.08</v>
      </c>
      <c r="F134" s="175">
        <f t="shared" si="9"/>
        <v>6172.5653433599991</v>
      </c>
      <c r="G134" s="188">
        <f>B134</f>
        <v>2473.12534336</v>
      </c>
      <c r="H134" s="176">
        <f>(F134*12)+(G134*2)</f>
        <v>79017.034807039992</v>
      </c>
      <c r="J134" s="2"/>
      <c r="K134" s="2"/>
      <c r="L134" s="2"/>
      <c r="N134" s="2"/>
      <c r="O134" s="2"/>
      <c r="P134" s="2"/>
      <c r="Q134" s="2"/>
      <c r="R134" s="2"/>
    </row>
    <row r="135" spans="1:19">
      <c r="A135" s="35"/>
      <c r="B135" s="61"/>
      <c r="C135" s="61"/>
      <c r="D135" s="61"/>
      <c r="E135" s="61"/>
      <c r="F135" s="14"/>
      <c r="G135" s="61"/>
      <c r="H135" s="14"/>
      <c r="J135" s="2"/>
      <c r="K135" s="2"/>
      <c r="L135" s="2"/>
      <c r="N135" s="2"/>
      <c r="O135" s="2"/>
      <c r="P135" s="2"/>
      <c r="Q135" s="2"/>
      <c r="R135" s="2"/>
    </row>
    <row r="136" spans="1:19">
      <c r="A136" s="35"/>
      <c r="B136" s="61"/>
      <c r="C136" s="61"/>
      <c r="D136" s="61"/>
      <c r="E136" s="61"/>
      <c r="F136" s="14"/>
      <c r="G136" s="61"/>
      <c r="H136" s="14"/>
      <c r="J136" s="2"/>
      <c r="K136" s="2"/>
      <c r="L136" s="2"/>
      <c r="N136" s="2"/>
      <c r="O136" s="2"/>
      <c r="P136" s="2"/>
      <c r="Q136" s="2"/>
      <c r="R136" s="2"/>
    </row>
    <row r="137" spans="1:19" ht="15.75" thickBot="1">
      <c r="B137" s="61"/>
      <c r="C137" s="61"/>
      <c r="D137" s="61"/>
      <c r="E137" s="61"/>
      <c r="F137" s="14"/>
      <c r="G137" s="14"/>
      <c r="H137" s="14"/>
      <c r="I137" s="23"/>
      <c r="J137" s="2"/>
      <c r="K137" s="2"/>
      <c r="L137" s="2"/>
      <c r="N137" s="2"/>
      <c r="O137" s="2"/>
      <c r="P137" s="2"/>
      <c r="Q137" s="2"/>
      <c r="R137" s="2"/>
    </row>
    <row r="138" spans="1:19" ht="30">
      <c r="A138" s="150" t="s">
        <v>102</v>
      </c>
      <c r="B138" s="154" t="s">
        <v>5</v>
      </c>
      <c r="C138" s="153" t="s">
        <v>299</v>
      </c>
      <c r="D138" s="153" t="s">
        <v>300</v>
      </c>
      <c r="E138" s="153" t="s">
        <v>302</v>
      </c>
      <c r="F138" s="154" t="s">
        <v>197</v>
      </c>
      <c r="G138" s="154" t="s">
        <v>12</v>
      </c>
      <c r="H138" s="149" t="s">
        <v>13</v>
      </c>
      <c r="I138" s="23"/>
      <c r="J138" s="324"/>
      <c r="K138" s="2"/>
      <c r="L138" s="2"/>
      <c r="N138" s="2"/>
      <c r="O138" s="2"/>
      <c r="P138" s="2"/>
      <c r="Q138" s="2"/>
      <c r="R138" s="2"/>
    </row>
    <row r="139" spans="1:19">
      <c r="A139" s="192" t="s">
        <v>303</v>
      </c>
      <c r="B139" s="263">
        <v>2473.12534336</v>
      </c>
      <c r="C139" s="263">
        <v>2760.61089038</v>
      </c>
      <c r="D139" s="263">
        <v>17.440000000000001</v>
      </c>
      <c r="E139" s="263">
        <v>7.08</v>
      </c>
      <c r="F139" s="173">
        <f t="shared" ref="F139:F155" si="10">B139+C139+D139+E139</f>
        <v>5258.2562337399995</v>
      </c>
      <c r="G139" s="68">
        <f>B139</f>
        <v>2473.12534336</v>
      </c>
      <c r="H139" s="174">
        <f t="shared" ref="H139:H155" si="11">(F139*12)+(G139*2)</f>
        <v>68045.325491600001</v>
      </c>
      <c r="I139" s="2"/>
      <c r="J139" s="2"/>
      <c r="K139" s="2"/>
      <c r="L139" s="2"/>
      <c r="N139" s="2"/>
      <c r="O139" s="2"/>
      <c r="P139" s="2"/>
      <c r="Q139" s="2"/>
      <c r="R139" s="2"/>
    </row>
    <row r="140" spans="1:19">
      <c r="A140" s="192" t="s">
        <v>304</v>
      </c>
      <c r="B140" s="263">
        <v>2473.12534336</v>
      </c>
      <c r="C140" s="263">
        <v>2265.9496460999999</v>
      </c>
      <c r="D140" s="263">
        <v>17.440000000000001</v>
      </c>
      <c r="E140" s="263">
        <v>7.08</v>
      </c>
      <c r="F140" s="173">
        <f t="shared" si="10"/>
        <v>4763.5949894599989</v>
      </c>
      <c r="G140" s="68">
        <f t="shared" ref="G140:G155" si="12">B140</f>
        <v>2473.12534336</v>
      </c>
      <c r="H140" s="174">
        <f t="shared" si="11"/>
        <v>62109.39056023999</v>
      </c>
      <c r="J140" s="2"/>
      <c r="K140" s="2"/>
      <c r="L140" s="2"/>
      <c r="N140" s="2"/>
      <c r="O140" s="2"/>
      <c r="P140" s="2"/>
      <c r="Q140" s="2"/>
      <c r="R140" s="2"/>
    </row>
    <row r="141" spans="1:19">
      <c r="A141" s="192" t="s">
        <v>305</v>
      </c>
      <c r="B141" s="263">
        <v>2473.12534336</v>
      </c>
      <c r="C141" s="263">
        <v>1991.58780576</v>
      </c>
      <c r="D141" s="263">
        <v>17.440000000000001</v>
      </c>
      <c r="E141" s="263">
        <v>7.08</v>
      </c>
      <c r="F141" s="173">
        <f t="shared" si="10"/>
        <v>4489.2331491199993</v>
      </c>
      <c r="G141" s="68">
        <f t="shared" si="12"/>
        <v>2473.12534336</v>
      </c>
      <c r="H141" s="174">
        <f t="shared" si="11"/>
        <v>58817.048476159995</v>
      </c>
      <c r="J141" s="2"/>
      <c r="K141" s="2"/>
      <c r="L141" s="2"/>
      <c r="N141" s="2"/>
      <c r="O141" s="2"/>
      <c r="P141" s="2"/>
      <c r="Q141" s="2"/>
      <c r="R141" s="2"/>
    </row>
    <row r="142" spans="1:19">
      <c r="A142" s="192" t="s">
        <v>306</v>
      </c>
      <c r="B142" s="263">
        <v>2473.12534336</v>
      </c>
      <c r="C142" s="263">
        <v>1468.67</v>
      </c>
      <c r="D142" s="263">
        <v>17.440000000000001</v>
      </c>
      <c r="E142" s="263">
        <v>7.08</v>
      </c>
      <c r="F142" s="173">
        <f t="shared" si="10"/>
        <v>3966.31534336</v>
      </c>
      <c r="G142" s="68">
        <f t="shared" si="12"/>
        <v>2473.12534336</v>
      </c>
      <c r="H142" s="174">
        <f t="shared" si="11"/>
        <v>52542.03480704</v>
      </c>
      <c r="J142" s="2"/>
      <c r="K142" s="2"/>
      <c r="L142" s="2"/>
      <c r="N142" s="2"/>
      <c r="O142" s="2"/>
      <c r="P142" s="2"/>
      <c r="Q142" s="2"/>
      <c r="R142" s="2"/>
    </row>
    <row r="143" spans="1:19">
      <c r="A143" s="192" t="s">
        <v>307</v>
      </c>
      <c r="B143" s="263">
        <v>2473.12534336</v>
      </c>
      <c r="C143" s="263">
        <v>1115.2</v>
      </c>
      <c r="D143" s="263">
        <v>17.440000000000001</v>
      </c>
      <c r="E143" s="263">
        <v>7.08</v>
      </c>
      <c r="F143" s="173">
        <f t="shared" si="10"/>
        <v>3612.8453433600002</v>
      </c>
      <c r="G143" s="68">
        <f t="shared" si="12"/>
        <v>2473.12534336</v>
      </c>
      <c r="H143" s="174">
        <f t="shared" si="11"/>
        <v>48300.39480704</v>
      </c>
      <c r="J143" s="2"/>
      <c r="K143" s="2"/>
      <c r="L143" s="2"/>
      <c r="N143" s="2"/>
      <c r="O143" s="2"/>
      <c r="P143" s="2"/>
      <c r="Q143" s="2"/>
      <c r="R143" s="2"/>
    </row>
    <row r="144" spans="1:19">
      <c r="A144" s="192" t="s">
        <v>308</v>
      </c>
      <c r="B144" s="263">
        <v>2473.12534336</v>
      </c>
      <c r="C144" s="263">
        <v>1073.5614112999999</v>
      </c>
      <c r="D144" s="263">
        <v>17.440000000000001</v>
      </c>
      <c r="E144" s="263">
        <v>7.08</v>
      </c>
      <c r="F144" s="173">
        <f t="shared" si="10"/>
        <v>3571.2067546599997</v>
      </c>
      <c r="G144" s="68">
        <f t="shared" si="12"/>
        <v>2473.12534336</v>
      </c>
      <c r="H144" s="174">
        <f t="shared" si="11"/>
        <v>47800.731742639997</v>
      </c>
      <c r="J144" s="2"/>
      <c r="K144" s="2"/>
      <c r="L144" s="2"/>
      <c r="N144" s="2"/>
      <c r="O144" s="2"/>
      <c r="P144" s="2"/>
      <c r="Q144" s="2"/>
      <c r="R144" s="2"/>
    </row>
    <row r="145" spans="1:18">
      <c r="A145" s="192" t="s">
        <v>309</v>
      </c>
      <c r="B145" s="263">
        <v>2473.12534336</v>
      </c>
      <c r="C145" s="263">
        <v>927.15</v>
      </c>
      <c r="D145" s="263">
        <v>17.440000000000001</v>
      </c>
      <c r="E145" s="263">
        <v>7.08</v>
      </c>
      <c r="F145" s="173">
        <f t="shared" si="10"/>
        <v>3424.7953433600001</v>
      </c>
      <c r="G145" s="68">
        <f t="shared" si="12"/>
        <v>2473.12534336</v>
      </c>
      <c r="H145" s="174">
        <f t="shared" si="11"/>
        <v>46043.794807040002</v>
      </c>
      <c r="J145" s="2"/>
      <c r="K145" s="2"/>
      <c r="L145" s="2"/>
      <c r="N145" s="2"/>
      <c r="O145" s="2"/>
      <c r="P145" s="2"/>
      <c r="Q145" s="2"/>
      <c r="R145" s="2"/>
    </row>
    <row r="146" spans="1:18">
      <c r="A146" s="192" t="s">
        <v>310</v>
      </c>
      <c r="B146" s="263">
        <v>2473.12534336</v>
      </c>
      <c r="C146" s="263">
        <v>822.42230153999992</v>
      </c>
      <c r="D146" s="263">
        <v>17.440000000000001</v>
      </c>
      <c r="E146" s="263">
        <v>7.08</v>
      </c>
      <c r="F146" s="173">
        <f t="shared" si="10"/>
        <v>3320.0676448999998</v>
      </c>
      <c r="G146" s="68">
        <f t="shared" si="12"/>
        <v>2473.12534336</v>
      </c>
      <c r="H146" s="174">
        <f t="shared" si="11"/>
        <v>44787.062425519995</v>
      </c>
      <c r="J146" s="2"/>
      <c r="K146" s="2"/>
      <c r="L146" s="2"/>
      <c r="N146" s="2"/>
      <c r="O146" s="2"/>
      <c r="P146" s="2"/>
      <c r="Q146" s="2"/>
      <c r="R146" s="2"/>
    </row>
    <row r="147" spans="1:18">
      <c r="A147" s="192" t="s">
        <v>311</v>
      </c>
      <c r="B147" s="263">
        <v>2473.12534336</v>
      </c>
      <c r="C147" s="263">
        <v>721.48230644</v>
      </c>
      <c r="D147" s="263">
        <v>17.440000000000001</v>
      </c>
      <c r="E147" s="263">
        <v>7.08</v>
      </c>
      <c r="F147" s="173">
        <f t="shared" si="10"/>
        <v>3219.1276498000002</v>
      </c>
      <c r="G147" s="68">
        <f t="shared" si="12"/>
        <v>2473.12534336</v>
      </c>
      <c r="H147" s="174">
        <f t="shared" si="11"/>
        <v>43575.78248432</v>
      </c>
      <c r="J147" s="2"/>
      <c r="K147" s="2"/>
      <c r="L147" s="2"/>
      <c r="N147" s="2"/>
      <c r="O147" s="2"/>
      <c r="P147" s="2"/>
      <c r="Q147" s="2"/>
      <c r="R147" s="2"/>
    </row>
    <row r="148" spans="1:18">
      <c r="A148" s="192" t="s">
        <v>312</v>
      </c>
      <c r="B148" s="263">
        <v>2473.12534336</v>
      </c>
      <c r="C148" s="263">
        <v>612.90523853999991</v>
      </c>
      <c r="D148" s="263">
        <v>17.440000000000001</v>
      </c>
      <c r="E148" s="263">
        <v>7.08</v>
      </c>
      <c r="F148" s="173">
        <f t="shared" si="10"/>
        <v>3110.5505819</v>
      </c>
      <c r="G148" s="68">
        <f t="shared" si="12"/>
        <v>2473.12534336</v>
      </c>
      <c r="H148" s="174">
        <f t="shared" si="11"/>
        <v>42272.857669520003</v>
      </c>
      <c r="J148" s="2"/>
      <c r="K148" s="2"/>
      <c r="L148" s="2"/>
      <c r="N148" s="2"/>
      <c r="O148" s="2"/>
      <c r="P148" s="2"/>
      <c r="Q148" s="2"/>
      <c r="R148" s="2"/>
    </row>
    <row r="149" spans="1:18">
      <c r="A149" s="192" t="s">
        <v>313</v>
      </c>
      <c r="B149" s="263">
        <v>2473.12534336</v>
      </c>
      <c r="C149" s="263">
        <v>494.72153695999998</v>
      </c>
      <c r="D149" s="263">
        <v>17.440000000000001</v>
      </c>
      <c r="E149" s="263">
        <v>7.08</v>
      </c>
      <c r="F149" s="173">
        <f t="shared" si="10"/>
        <v>2992.3668803199998</v>
      </c>
      <c r="G149" s="68">
        <f t="shared" si="12"/>
        <v>2473.12534336</v>
      </c>
      <c r="H149" s="174">
        <f t="shared" si="11"/>
        <v>40854.653250559997</v>
      </c>
      <c r="J149" s="2"/>
      <c r="K149" s="2"/>
      <c r="L149" s="2"/>
      <c r="N149" s="2"/>
      <c r="O149" s="2"/>
      <c r="P149" s="2"/>
      <c r="Q149" s="2"/>
      <c r="R149" s="2"/>
    </row>
    <row r="150" spans="1:18">
      <c r="A150" s="192" t="s">
        <v>314</v>
      </c>
      <c r="B150" s="263">
        <v>2473.12534336</v>
      </c>
      <c r="C150" s="263">
        <v>480.77</v>
      </c>
      <c r="D150" s="263">
        <v>17.440000000000001</v>
      </c>
      <c r="E150" s="263">
        <v>7.08</v>
      </c>
      <c r="F150" s="173">
        <f t="shared" si="10"/>
        <v>2978.41534336</v>
      </c>
      <c r="G150" s="68">
        <f t="shared" si="12"/>
        <v>2473.12534336</v>
      </c>
      <c r="H150" s="174">
        <f t="shared" si="11"/>
        <v>40687.234807039997</v>
      </c>
      <c r="J150" s="2"/>
      <c r="K150" s="2"/>
      <c r="L150" s="2"/>
      <c r="N150" s="2"/>
      <c r="O150" s="2"/>
      <c r="P150" s="2"/>
      <c r="Q150" s="2"/>
      <c r="R150" s="2"/>
    </row>
    <row r="151" spans="1:18">
      <c r="A151" s="192" t="s">
        <v>315</v>
      </c>
      <c r="B151" s="263">
        <v>2473.12534336</v>
      </c>
      <c r="C151" s="263">
        <v>442.99041751999999</v>
      </c>
      <c r="D151" s="263">
        <v>17.440000000000001</v>
      </c>
      <c r="E151" s="263">
        <v>7.08</v>
      </c>
      <c r="F151" s="173">
        <f t="shared" si="10"/>
        <v>2940.6357608799999</v>
      </c>
      <c r="G151" s="68">
        <f t="shared" si="12"/>
        <v>2473.12534336</v>
      </c>
      <c r="H151" s="174">
        <f t="shared" si="11"/>
        <v>40233.879817280002</v>
      </c>
      <c r="J151" s="2"/>
      <c r="K151" s="2"/>
      <c r="L151" s="2"/>
      <c r="N151" s="2"/>
      <c r="O151" s="2"/>
      <c r="P151" s="2"/>
      <c r="Q151" s="2"/>
      <c r="R151" s="2"/>
    </row>
    <row r="152" spans="1:18">
      <c r="A152" s="192" t="s">
        <v>316</v>
      </c>
      <c r="B152" s="263">
        <v>2473.12534336</v>
      </c>
      <c r="C152" s="263">
        <v>361.52495805999996</v>
      </c>
      <c r="D152" s="263">
        <v>17.440000000000001</v>
      </c>
      <c r="E152" s="263">
        <v>7.08</v>
      </c>
      <c r="F152" s="173">
        <f t="shared" si="10"/>
        <v>2859.1703014199998</v>
      </c>
      <c r="G152" s="68">
        <f t="shared" si="12"/>
        <v>2473.12534336</v>
      </c>
      <c r="H152" s="174">
        <f t="shared" si="11"/>
        <v>39256.294303759998</v>
      </c>
      <c r="J152" s="2"/>
      <c r="K152" s="2"/>
      <c r="L152" s="2"/>
      <c r="N152" s="2"/>
      <c r="O152" s="2"/>
      <c r="P152" s="2"/>
      <c r="Q152" s="2"/>
      <c r="R152" s="2"/>
    </row>
    <row r="153" spans="1:18">
      <c r="A153" s="192" t="s">
        <v>317</v>
      </c>
      <c r="B153" s="263">
        <v>2473.12534336</v>
      </c>
      <c r="C153" s="263">
        <v>299.3029123</v>
      </c>
      <c r="D153" s="263">
        <v>17.440000000000001</v>
      </c>
      <c r="E153" s="263">
        <v>7.08</v>
      </c>
      <c r="F153" s="173">
        <f t="shared" si="10"/>
        <v>2796.9482556600001</v>
      </c>
      <c r="G153" s="68">
        <f t="shared" si="12"/>
        <v>2473.12534336</v>
      </c>
      <c r="H153" s="174">
        <f t="shared" si="11"/>
        <v>38509.629754640002</v>
      </c>
      <c r="J153" s="2"/>
      <c r="K153" s="2"/>
      <c r="L153" s="2"/>
      <c r="N153" s="2"/>
      <c r="O153" s="2"/>
      <c r="P153" s="2"/>
      <c r="Q153" s="2"/>
      <c r="R153" s="2"/>
    </row>
    <row r="154" spans="1:18">
      <c r="A154" s="192" t="s">
        <v>318</v>
      </c>
      <c r="B154" s="263">
        <v>2473.12534336</v>
      </c>
      <c r="C154" s="263">
        <v>232.42</v>
      </c>
      <c r="D154" s="263">
        <v>17.440000000000001</v>
      </c>
      <c r="E154" s="263">
        <v>7.08</v>
      </c>
      <c r="F154" s="173">
        <f t="shared" si="10"/>
        <v>2730.06534336</v>
      </c>
      <c r="G154" s="68">
        <f t="shared" si="12"/>
        <v>2473.12534336</v>
      </c>
      <c r="H154" s="174">
        <f t="shared" si="11"/>
        <v>37707.03480704</v>
      </c>
      <c r="J154" s="2"/>
      <c r="K154" s="2"/>
      <c r="L154" s="2"/>
      <c r="N154" s="2"/>
      <c r="O154" s="2"/>
      <c r="P154" s="2"/>
      <c r="Q154" s="2"/>
      <c r="R154" s="2"/>
    </row>
    <row r="155" spans="1:18" ht="15.75" thickBot="1">
      <c r="A155" s="193" t="s">
        <v>319</v>
      </c>
      <c r="B155" s="267">
        <v>2473.12534336</v>
      </c>
      <c r="C155" s="267">
        <v>171.95472336</v>
      </c>
      <c r="D155" s="267">
        <v>17.440000000000001</v>
      </c>
      <c r="E155" s="267">
        <v>7.08</v>
      </c>
      <c r="F155" s="175">
        <f t="shared" si="10"/>
        <v>2669.6000667200001</v>
      </c>
      <c r="G155" s="188">
        <f t="shared" si="12"/>
        <v>2473.12534336</v>
      </c>
      <c r="H155" s="176">
        <f t="shared" si="11"/>
        <v>36981.451487359998</v>
      </c>
      <c r="J155" s="2"/>
      <c r="K155" s="2"/>
      <c r="L155" s="2"/>
      <c r="N155" s="2"/>
      <c r="O155" s="2"/>
      <c r="P155" s="2"/>
      <c r="Q155" s="2"/>
      <c r="R155" s="2"/>
    </row>
    <row r="156" spans="1:18">
      <c r="B156" s="2"/>
      <c r="C156" s="2"/>
      <c r="D156" s="2"/>
      <c r="E156" s="2"/>
      <c r="F156" s="2"/>
      <c r="G156" s="2"/>
      <c r="J156" s="2"/>
      <c r="K156" s="2"/>
      <c r="L156" s="2"/>
      <c r="N156" s="30"/>
      <c r="O156" s="2"/>
      <c r="P156" s="2"/>
      <c r="Q156" s="2"/>
      <c r="R156" s="2"/>
    </row>
    <row r="157" spans="1:18">
      <c r="B157" s="2"/>
      <c r="C157" s="2"/>
      <c r="D157" s="2"/>
      <c r="E157" s="2"/>
      <c r="F157" s="2"/>
      <c r="J157" s="2"/>
      <c r="K157" s="2"/>
      <c r="L157" s="2"/>
      <c r="N157" s="2"/>
      <c r="O157" s="2"/>
      <c r="P157" s="2"/>
      <c r="Q157" s="2"/>
      <c r="R157" s="2"/>
    </row>
    <row r="158" spans="1:18">
      <c r="A158" s="9" t="s">
        <v>320</v>
      </c>
      <c r="B158" s="77"/>
      <c r="C158" s="77"/>
      <c r="D158" s="77"/>
      <c r="E158" s="77"/>
      <c r="F158" s="9"/>
      <c r="G158" s="9"/>
      <c r="H158" s="9"/>
      <c r="J158" s="2"/>
      <c r="K158" s="2"/>
      <c r="L158" s="2"/>
      <c r="N158" s="2"/>
      <c r="O158" s="2"/>
      <c r="P158" s="2"/>
      <c r="Q158" s="2"/>
      <c r="R158" s="2"/>
    </row>
    <row r="159" spans="1:18">
      <c r="J159" s="2"/>
      <c r="K159" s="2"/>
      <c r="L159" s="2"/>
      <c r="N159" s="2"/>
      <c r="O159" s="2"/>
      <c r="P159" s="2"/>
      <c r="Q159" s="2"/>
      <c r="R159" s="2"/>
    </row>
    <row r="160" spans="1:18">
      <c r="A160" t="s">
        <v>45</v>
      </c>
      <c r="E160" s="321"/>
      <c r="J160" s="2"/>
      <c r="K160" s="2"/>
      <c r="L160" s="2"/>
      <c r="N160" s="2"/>
      <c r="O160" s="2"/>
      <c r="P160" s="2"/>
      <c r="Q160" s="2"/>
      <c r="R160" s="2"/>
    </row>
    <row r="161" spans="1:18" ht="15.75" thickBot="1">
      <c r="J161" s="2"/>
      <c r="K161" s="2"/>
      <c r="L161" s="2"/>
      <c r="N161" s="2"/>
      <c r="O161" s="2"/>
      <c r="P161" s="2"/>
      <c r="Q161" s="2"/>
      <c r="R161" s="2"/>
    </row>
    <row r="162" spans="1:18" ht="30">
      <c r="A162" s="150" t="s">
        <v>102</v>
      </c>
      <c r="B162" s="154" t="s">
        <v>5</v>
      </c>
      <c r="C162" s="153" t="s">
        <v>299</v>
      </c>
      <c r="D162" s="153" t="s">
        <v>300</v>
      </c>
      <c r="E162" s="153" t="s">
        <v>301</v>
      </c>
      <c r="F162" s="154" t="s">
        <v>197</v>
      </c>
      <c r="G162" s="154" t="s">
        <v>12</v>
      </c>
      <c r="H162" s="149" t="s">
        <v>13</v>
      </c>
      <c r="J162" s="2"/>
      <c r="K162" s="2"/>
      <c r="L162" s="2"/>
      <c r="N162" s="2"/>
      <c r="O162" s="2"/>
      <c r="P162" s="2"/>
      <c r="Q162" s="2"/>
      <c r="R162" s="2"/>
    </row>
    <row r="163" spans="1:18">
      <c r="A163" s="192" t="s">
        <v>306</v>
      </c>
      <c r="B163" s="263">
        <v>2152.9109198800002</v>
      </c>
      <c r="C163" s="263">
        <v>1468.67</v>
      </c>
      <c r="D163" s="263">
        <v>17.440000000000001</v>
      </c>
      <c r="E163" s="263">
        <v>7.08</v>
      </c>
      <c r="F163" s="163">
        <f t="shared" ref="F163:F178" si="13">B163+C163+D163+E163</f>
        <v>3646.1009198800002</v>
      </c>
      <c r="G163" s="68">
        <f>B163</f>
        <v>2152.9109198800002</v>
      </c>
      <c r="H163" s="194">
        <f>(F163*12)+(G163*2)</f>
        <v>48059.032878320002</v>
      </c>
      <c r="J163" s="2"/>
      <c r="K163" s="2"/>
      <c r="L163" s="2"/>
      <c r="N163" s="2"/>
      <c r="O163" s="2"/>
      <c r="P163" s="2"/>
      <c r="Q163" s="2"/>
      <c r="R163" s="2"/>
    </row>
    <row r="164" spans="1:18">
      <c r="A164" s="192" t="s">
        <v>307</v>
      </c>
      <c r="B164" s="263">
        <v>2152.9109198800002</v>
      </c>
      <c r="C164" s="263">
        <v>1115.2</v>
      </c>
      <c r="D164" s="263">
        <v>17.440000000000001</v>
      </c>
      <c r="E164" s="263">
        <v>7.08</v>
      </c>
      <c r="F164" s="163">
        <f t="shared" si="13"/>
        <v>3292.6309198800004</v>
      </c>
      <c r="G164" s="68">
        <f t="shared" ref="G164:G178" si="14">B164</f>
        <v>2152.9109198800002</v>
      </c>
      <c r="H164" s="194">
        <f>(F164*12)+(G164*2)</f>
        <v>43817.392878320003</v>
      </c>
      <c r="J164" s="2"/>
      <c r="K164" s="2"/>
      <c r="L164" s="2"/>
      <c r="N164" s="2"/>
      <c r="O164" s="2"/>
      <c r="P164" s="2"/>
      <c r="Q164" s="2"/>
      <c r="R164" s="2"/>
    </row>
    <row r="165" spans="1:18">
      <c r="A165" s="192" t="s">
        <v>308</v>
      </c>
      <c r="B165" s="263">
        <v>2152.9109198800002</v>
      </c>
      <c r="C165" s="263">
        <v>1073.5614112999999</v>
      </c>
      <c r="D165" s="263">
        <v>17.440000000000001</v>
      </c>
      <c r="E165" s="263">
        <v>7.08</v>
      </c>
      <c r="F165" s="163">
        <f t="shared" si="13"/>
        <v>3250.9923311799998</v>
      </c>
      <c r="G165" s="68">
        <f t="shared" si="14"/>
        <v>2152.9109198800002</v>
      </c>
      <c r="H165" s="194">
        <f t="shared" ref="H165:H178" si="15">(F165*12)+(G165*2)</f>
        <v>43317.729813919999</v>
      </c>
      <c r="J165" s="2"/>
      <c r="K165" s="2"/>
      <c r="L165" s="2"/>
      <c r="N165" s="2"/>
      <c r="O165" s="2"/>
      <c r="P165" s="2"/>
      <c r="Q165" s="2"/>
      <c r="R165" s="2"/>
    </row>
    <row r="166" spans="1:18">
      <c r="A166" s="192" t="s">
        <v>321</v>
      </c>
      <c r="B166" s="263">
        <v>2152.9109198800002</v>
      </c>
      <c r="C166" s="263">
        <v>927.15</v>
      </c>
      <c r="D166" s="263">
        <v>17.440000000000001</v>
      </c>
      <c r="E166" s="263">
        <v>7.08</v>
      </c>
      <c r="F166" s="163">
        <f t="shared" si="13"/>
        <v>3104.5809198800002</v>
      </c>
      <c r="G166" s="68">
        <f t="shared" si="14"/>
        <v>2152.9109198800002</v>
      </c>
      <c r="H166" s="194">
        <f t="shared" si="15"/>
        <v>41560.792878320004</v>
      </c>
      <c r="J166" s="2"/>
      <c r="K166" s="2"/>
      <c r="L166" s="2"/>
      <c r="N166" s="2"/>
      <c r="O166" s="2"/>
      <c r="P166" s="2"/>
      <c r="Q166" s="2"/>
      <c r="R166" s="2"/>
    </row>
    <row r="167" spans="1:18">
      <c r="A167" s="192" t="s">
        <v>310</v>
      </c>
      <c r="B167" s="263">
        <v>2152.9109198800002</v>
      </c>
      <c r="C167" s="263">
        <v>822.42230153999992</v>
      </c>
      <c r="D167" s="263">
        <v>17.440000000000001</v>
      </c>
      <c r="E167" s="263">
        <v>7.08</v>
      </c>
      <c r="F167" s="163">
        <f t="shared" si="13"/>
        <v>2999.85322142</v>
      </c>
      <c r="G167" s="68">
        <f t="shared" si="14"/>
        <v>2152.9109198800002</v>
      </c>
      <c r="H167" s="194">
        <f t="shared" si="15"/>
        <v>40304.060496799997</v>
      </c>
      <c r="J167" s="2"/>
      <c r="K167" s="2"/>
      <c r="L167" s="2"/>
      <c r="N167" s="2"/>
      <c r="O167" s="2"/>
      <c r="P167" s="2"/>
      <c r="Q167" s="2"/>
      <c r="R167" s="2"/>
    </row>
    <row r="168" spans="1:18">
      <c r="A168" s="192" t="s">
        <v>311</v>
      </c>
      <c r="B168" s="263">
        <v>2152.9109198800002</v>
      </c>
      <c r="C168" s="263">
        <v>721.48230644</v>
      </c>
      <c r="D168" s="263">
        <v>17.440000000000001</v>
      </c>
      <c r="E168" s="263">
        <v>7.08</v>
      </c>
      <c r="F168" s="163">
        <f t="shared" si="13"/>
        <v>2898.9132263200004</v>
      </c>
      <c r="G168" s="68">
        <f t="shared" si="14"/>
        <v>2152.9109198800002</v>
      </c>
      <c r="H168" s="194">
        <f t="shared" si="15"/>
        <v>39092.780555600002</v>
      </c>
      <c r="J168" s="2"/>
      <c r="K168" s="2"/>
      <c r="L168" s="2"/>
      <c r="N168" s="2"/>
      <c r="O168" s="2"/>
      <c r="P168" s="2"/>
      <c r="Q168" s="2"/>
      <c r="R168" s="2"/>
    </row>
    <row r="169" spans="1:18">
      <c r="A169" s="192" t="s">
        <v>312</v>
      </c>
      <c r="B169" s="263">
        <v>2152.9109198800002</v>
      </c>
      <c r="C169" s="263">
        <v>612.90523853999991</v>
      </c>
      <c r="D169" s="263">
        <v>17.440000000000001</v>
      </c>
      <c r="E169" s="263">
        <v>7.08</v>
      </c>
      <c r="F169" s="163">
        <f t="shared" si="13"/>
        <v>2790.3361584200002</v>
      </c>
      <c r="G169" s="68">
        <f t="shared" si="14"/>
        <v>2152.9109198800002</v>
      </c>
      <c r="H169" s="194">
        <f t="shared" si="15"/>
        <v>37789.855740800005</v>
      </c>
      <c r="J169" s="2"/>
      <c r="K169" s="2"/>
      <c r="L169" s="2"/>
      <c r="N169" s="2"/>
      <c r="O169" s="2"/>
      <c r="P169" s="2"/>
      <c r="Q169" s="2"/>
      <c r="R169" s="2"/>
    </row>
    <row r="170" spans="1:18">
      <c r="A170" s="192" t="s">
        <v>322</v>
      </c>
      <c r="B170" s="263">
        <v>2152.9109198800002</v>
      </c>
      <c r="C170" s="263">
        <v>494.72153695999998</v>
      </c>
      <c r="D170" s="263">
        <v>17.440000000000001</v>
      </c>
      <c r="E170" s="263">
        <v>7.08</v>
      </c>
      <c r="F170" s="163">
        <f t="shared" si="13"/>
        <v>2672.15245684</v>
      </c>
      <c r="G170" s="68">
        <f t="shared" si="14"/>
        <v>2152.9109198800002</v>
      </c>
      <c r="H170" s="194">
        <f t="shared" si="15"/>
        <v>36371.65132184</v>
      </c>
      <c r="J170" s="2"/>
      <c r="K170" s="2"/>
      <c r="L170" s="2"/>
      <c r="N170" s="2"/>
      <c r="O170" s="2"/>
      <c r="P170" s="2"/>
      <c r="Q170" s="2"/>
      <c r="R170" s="2"/>
    </row>
    <row r="171" spans="1:18">
      <c r="A171" s="192" t="s">
        <v>314</v>
      </c>
      <c r="B171" s="263">
        <v>2152.9109198800002</v>
      </c>
      <c r="C171" s="263">
        <v>480.77</v>
      </c>
      <c r="D171" s="263">
        <v>17.440000000000001</v>
      </c>
      <c r="E171" s="263">
        <v>7.08</v>
      </c>
      <c r="F171" s="163">
        <f t="shared" si="13"/>
        <v>2658.2009198800001</v>
      </c>
      <c r="G171" s="68">
        <f t="shared" si="14"/>
        <v>2152.9109198800002</v>
      </c>
      <c r="H171" s="194">
        <f t="shared" si="15"/>
        <v>36204.232878319999</v>
      </c>
      <c r="I171" s="2"/>
      <c r="J171" s="2"/>
      <c r="K171" s="2"/>
      <c r="L171" s="2"/>
      <c r="N171" s="2"/>
      <c r="O171" s="2"/>
      <c r="P171" s="2"/>
      <c r="Q171" s="2"/>
      <c r="R171" s="2"/>
    </row>
    <row r="172" spans="1:18">
      <c r="A172" s="192" t="s">
        <v>315</v>
      </c>
      <c r="B172" s="263">
        <v>2152.9109198800002</v>
      </c>
      <c r="C172" s="263">
        <v>442.99041751999999</v>
      </c>
      <c r="D172" s="263">
        <v>17.440000000000001</v>
      </c>
      <c r="E172" s="263">
        <v>7.08</v>
      </c>
      <c r="F172" s="163">
        <f t="shared" si="13"/>
        <v>2620.4213374000001</v>
      </c>
      <c r="G172" s="68">
        <f t="shared" si="14"/>
        <v>2152.9109198800002</v>
      </c>
      <c r="H172" s="194">
        <f t="shared" si="15"/>
        <v>35750.877888560004</v>
      </c>
      <c r="J172" s="2"/>
      <c r="K172" s="2"/>
      <c r="L172" s="2"/>
      <c r="N172" s="2"/>
      <c r="O172" s="2"/>
      <c r="P172" s="2"/>
      <c r="Q172" s="2"/>
      <c r="R172" s="2"/>
    </row>
    <row r="173" spans="1:18">
      <c r="A173" s="192" t="s">
        <v>316</v>
      </c>
      <c r="B173" s="263">
        <v>2152.9109198800002</v>
      </c>
      <c r="C173" s="263">
        <v>361.52495805999996</v>
      </c>
      <c r="D173" s="263">
        <v>17.440000000000001</v>
      </c>
      <c r="E173" s="263">
        <v>7.08</v>
      </c>
      <c r="F173" s="163">
        <f t="shared" si="13"/>
        <v>2538.9558779399999</v>
      </c>
      <c r="G173" s="68">
        <f t="shared" si="14"/>
        <v>2152.9109198800002</v>
      </c>
      <c r="H173" s="194">
        <f t="shared" si="15"/>
        <v>34773.29237504</v>
      </c>
      <c r="J173" s="2"/>
      <c r="K173" s="2"/>
      <c r="L173" s="2"/>
      <c r="N173" s="2"/>
      <c r="O173" s="2"/>
      <c r="P173" s="2"/>
      <c r="Q173" s="2"/>
      <c r="R173" s="2"/>
    </row>
    <row r="174" spans="1:18">
      <c r="A174" s="192" t="s">
        <v>323</v>
      </c>
      <c r="B174" s="263">
        <v>2152.9109198800002</v>
      </c>
      <c r="C174" s="263">
        <v>341.74895901999997</v>
      </c>
      <c r="D174" s="263">
        <v>17.440000000000001</v>
      </c>
      <c r="E174" s="263">
        <v>7.08</v>
      </c>
      <c r="F174" s="163">
        <f t="shared" si="13"/>
        <v>2519.1798788999999</v>
      </c>
      <c r="G174" s="68">
        <f t="shared" si="14"/>
        <v>2152.9109198800002</v>
      </c>
      <c r="H174" s="194">
        <f t="shared" si="15"/>
        <v>34535.980386559997</v>
      </c>
      <c r="J174" s="2"/>
      <c r="K174" s="2"/>
      <c r="L174" s="2"/>
      <c r="N174" s="2"/>
      <c r="O174" s="2"/>
      <c r="P174" s="2"/>
      <c r="Q174" s="2"/>
      <c r="R174" s="2"/>
    </row>
    <row r="175" spans="1:18">
      <c r="A175" s="192" t="s">
        <v>317</v>
      </c>
      <c r="B175" s="263">
        <v>2152.9109198800002</v>
      </c>
      <c r="C175" s="263">
        <v>299.3029123</v>
      </c>
      <c r="D175" s="263">
        <v>17.440000000000001</v>
      </c>
      <c r="E175" s="263">
        <v>7.08</v>
      </c>
      <c r="F175" s="163">
        <f t="shared" si="13"/>
        <v>2476.7338321800003</v>
      </c>
      <c r="G175" s="68">
        <f t="shared" si="14"/>
        <v>2152.9109198800002</v>
      </c>
      <c r="H175" s="194">
        <f t="shared" si="15"/>
        <v>34026.627825920004</v>
      </c>
      <c r="J175" s="2"/>
      <c r="K175" s="2"/>
      <c r="L175" s="2"/>
      <c r="N175" s="2"/>
      <c r="O175" s="2"/>
      <c r="P175" s="2"/>
      <c r="Q175" s="2"/>
      <c r="R175" s="2"/>
    </row>
    <row r="176" spans="1:18">
      <c r="A176" s="192" t="s">
        <v>318</v>
      </c>
      <c r="B176" s="263">
        <v>2152.9109198800002</v>
      </c>
      <c r="C176" s="263">
        <v>232.42</v>
      </c>
      <c r="D176" s="263">
        <v>17.440000000000001</v>
      </c>
      <c r="E176" s="263">
        <v>7.08</v>
      </c>
      <c r="F176" s="163">
        <f t="shared" si="13"/>
        <v>2409.8509198800002</v>
      </c>
      <c r="G176" s="68">
        <f t="shared" si="14"/>
        <v>2152.9109198800002</v>
      </c>
      <c r="H176" s="194">
        <f t="shared" si="15"/>
        <v>33224.032878320002</v>
      </c>
      <c r="J176" s="2"/>
      <c r="K176" s="2"/>
      <c r="L176" s="2"/>
      <c r="N176" s="2"/>
      <c r="O176" s="2"/>
      <c r="P176" s="2"/>
      <c r="Q176" s="2"/>
      <c r="R176" s="2"/>
    </row>
    <row r="177" spans="1:18">
      <c r="A177" s="192" t="s">
        <v>319</v>
      </c>
      <c r="B177" s="263">
        <v>2152.9109198800002</v>
      </c>
      <c r="C177" s="263">
        <v>171.95472336</v>
      </c>
      <c r="D177" s="263">
        <v>17.440000000000001</v>
      </c>
      <c r="E177" s="263">
        <v>7.08</v>
      </c>
      <c r="F177" s="163">
        <f t="shared" si="13"/>
        <v>2349.3856432400003</v>
      </c>
      <c r="G177" s="68">
        <f t="shared" si="14"/>
        <v>2152.9109198800002</v>
      </c>
      <c r="H177" s="194">
        <f t="shared" si="15"/>
        <v>32498.449558640001</v>
      </c>
      <c r="J177" s="2"/>
      <c r="K177" s="2"/>
      <c r="L177" s="2"/>
      <c r="N177" s="2"/>
      <c r="O177" s="2"/>
      <c r="P177" s="2"/>
      <c r="Q177" s="2"/>
      <c r="R177" s="2"/>
    </row>
    <row r="178" spans="1:18" ht="15.75" thickBot="1">
      <c r="A178" s="193" t="s">
        <v>324</v>
      </c>
      <c r="B178" s="267">
        <v>2152.9109198800002</v>
      </c>
      <c r="C178" s="267">
        <v>113.90292129999999</v>
      </c>
      <c r="D178" s="267">
        <v>17.440000000000001</v>
      </c>
      <c r="E178" s="267">
        <v>7.08</v>
      </c>
      <c r="F178" s="169">
        <f t="shared" si="13"/>
        <v>2291.33384118</v>
      </c>
      <c r="G178" s="188">
        <f t="shared" si="14"/>
        <v>2152.9109198800002</v>
      </c>
      <c r="H178" s="195">
        <f t="shared" si="15"/>
        <v>31801.827933920002</v>
      </c>
      <c r="J178" s="2"/>
      <c r="K178" s="2"/>
      <c r="L178" s="2"/>
      <c r="N178" s="2"/>
      <c r="O178" s="2"/>
      <c r="P178" s="2"/>
      <c r="Q178" s="2"/>
      <c r="R178" s="2"/>
    </row>
    <row r="179" spans="1:18" s="10" customFormat="1">
      <c r="B179" s="28"/>
      <c r="C179" s="28"/>
      <c r="D179" s="28"/>
      <c r="E179" s="28"/>
      <c r="F179" s="28"/>
      <c r="G179" s="28"/>
      <c r="J179" s="28"/>
      <c r="K179" s="28"/>
      <c r="L179" s="28"/>
      <c r="M179" s="28"/>
      <c r="N179" s="28"/>
      <c r="O179" s="28"/>
      <c r="P179" s="28"/>
      <c r="Q179" s="28"/>
      <c r="R179" s="28"/>
    </row>
    <row r="180" spans="1:18" s="10" customFormat="1" ht="14.25" customHeight="1">
      <c r="B180" s="28"/>
      <c r="F180" s="28"/>
      <c r="G180" s="28"/>
      <c r="J180" s="28"/>
      <c r="K180" s="28"/>
      <c r="L180" s="28"/>
      <c r="M180" s="28"/>
      <c r="N180" s="28"/>
      <c r="O180" s="28"/>
      <c r="P180" s="28"/>
      <c r="Q180" s="28"/>
      <c r="R180" s="28"/>
    </row>
    <row r="181" spans="1:18">
      <c r="A181" s="9" t="s">
        <v>325</v>
      </c>
      <c r="B181" s="9"/>
      <c r="C181" s="9"/>
      <c r="D181" s="9"/>
      <c r="E181" s="9"/>
      <c r="F181" s="77"/>
      <c r="G181" s="9"/>
      <c r="H181" s="9"/>
      <c r="I181" s="9"/>
      <c r="J181" s="77"/>
      <c r="K181" s="77"/>
      <c r="L181" s="77"/>
      <c r="M181" s="77"/>
      <c r="N181" s="2"/>
      <c r="O181" s="2"/>
      <c r="P181" s="2"/>
      <c r="Q181" s="2"/>
      <c r="R181" s="2"/>
    </row>
    <row r="182" spans="1:18" ht="14.25" customHeight="1">
      <c r="A182" s="7"/>
      <c r="J182" s="2"/>
      <c r="K182" s="2"/>
      <c r="L182" s="2"/>
      <c r="N182" s="2"/>
      <c r="O182" s="2"/>
      <c r="P182" s="2"/>
      <c r="Q182" s="2"/>
      <c r="R182" s="2"/>
    </row>
    <row r="183" spans="1:18" ht="15" customHeight="1">
      <c r="J183" s="2"/>
      <c r="K183" s="2"/>
      <c r="L183" s="2"/>
      <c r="N183" s="2"/>
      <c r="O183" s="2"/>
      <c r="P183" s="2"/>
      <c r="Q183" s="2"/>
      <c r="R183" s="2"/>
    </row>
    <row r="184" spans="1:18" ht="16.5" customHeight="1">
      <c r="A184" t="s">
        <v>45</v>
      </c>
      <c r="E184" s="321"/>
      <c r="J184" s="2"/>
      <c r="K184" s="2"/>
      <c r="L184" s="2"/>
      <c r="N184" s="2"/>
      <c r="O184" s="2"/>
      <c r="P184" s="2"/>
      <c r="Q184" s="2"/>
      <c r="R184" s="2"/>
    </row>
    <row r="185" spans="1:18" ht="16.5" customHeight="1" thickBot="1">
      <c r="J185" s="2"/>
      <c r="K185" s="2"/>
      <c r="L185" s="2"/>
      <c r="N185" s="2"/>
      <c r="O185" s="2"/>
      <c r="P185" s="2"/>
      <c r="Q185" s="2"/>
      <c r="R185" s="2"/>
    </row>
    <row r="186" spans="1:18" ht="30">
      <c r="A186" s="150" t="s">
        <v>102</v>
      </c>
      <c r="B186" s="154" t="s">
        <v>5</v>
      </c>
      <c r="C186" s="153" t="s">
        <v>299</v>
      </c>
      <c r="D186" s="153" t="s">
        <v>300</v>
      </c>
      <c r="E186" s="153" t="s">
        <v>301</v>
      </c>
      <c r="F186" s="154" t="s">
        <v>197</v>
      </c>
      <c r="G186" s="154" t="s">
        <v>12</v>
      </c>
      <c r="H186" s="149" t="s">
        <v>13</v>
      </c>
      <c r="J186" s="2"/>
      <c r="K186" s="2"/>
      <c r="L186" s="2"/>
      <c r="N186" s="2"/>
      <c r="O186" s="2"/>
      <c r="P186" s="2"/>
      <c r="Q186" s="2"/>
      <c r="R186" s="2"/>
    </row>
    <row r="187" spans="1:18">
      <c r="A187" s="151" t="s">
        <v>308</v>
      </c>
      <c r="B187" s="263">
        <v>1883.8950305000001</v>
      </c>
      <c r="C187" s="263">
        <v>1073.5614112999999</v>
      </c>
      <c r="D187" s="263">
        <v>17.440000000000001</v>
      </c>
      <c r="E187" s="263">
        <v>7.08</v>
      </c>
      <c r="F187" s="173">
        <f t="shared" ref="F187:F196" si="16">B187+C187+D187+E187</f>
        <v>2981.9764418</v>
      </c>
      <c r="G187" s="68">
        <f>B187</f>
        <v>1883.8950305000001</v>
      </c>
      <c r="H187" s="174">
        <f t="shared" ref="H187:H196" si="17">(F187*12)+(G187*2)</f>
        <v>39551.507362600001</v>
      </c>
      <c r="J187" s="2"/>
      <c r="K187" s="2"/>
      <c r="L187" s="2"/>
      <c r="N187" s="2"/>
      <c r="O187" s="2"/>
      <c r="P187" s="2"/>
      <c r="Q187" s="2"/>
      <c r="R187" s="2"/>
    </row>
    <row r="188" spans="1:18">
      <c r="A188" s="151" t="s">
        <v>314</v>
      </c>
      <c r="B188" s="263">
        <v>1883.8950305000001</v>
      </c>
      <c r="C188" s="263">
        <v>480.77</v>
      </c>
      <c r="D188" s="263">
        <v>17.440000000000001</v>
      </c>
      <c r="E188" s="263">
        <v>7.08</v>
      </c>
      <c r="F188" s="173">
        <f t="shared" si="16"/>
        <v>2389.1850305000003</v>
      </c>
      <c r="G188" s="68">
        <f t="shared" ref="G188:G196" si="18">B188</f>
        <v>1883.8950305000001</v>
      </c>
      <c r="H188" s="174">
        <f t="shared" si="17"/>
        <v>32438.010427000001</v>
      </c>
      <c r="J188" s="2"/>
      <c r="K188" s="2"/>
      <c r="L188" s="2"/>
      <c r="N188" s="2"/>
      <c r="O188" s="2"/>
      <c r="P188" s="2"/>
      <c r="Q188" s="2"/>
      <c r="R188" s="2"/>
    </row>
    <row r="189" spans="1:18">
      <c r="A189" s="155" t="s">
        <v>315</v>
      </c>
      <c r="B189" s="263">
        <v>1883.8950305000001</v>
      </c>
      <c r="C189" s="263">
        <v>442.99041751999999</v>
      </c>
      <c r="D189" s="263">
        <v>17.440000000000001</v>
      </c>
      <c r="E189" s="263">
        <v>7.08</v>
      </c>
      <c r="F189" s="173">
        <f t="shared" si="16"/>
        <v>2351.4054480200002</v>
      </c>
      <c r="G189" s="68">
        <f t="shared" si="18"/>
        <v>1883.8950305000001</v>
      </c>
      <c r="H189" s="174">
        <f t="shared" si="17"/>
        <v>31984.655437240002</v>
      </c>
      <c r="J189" s="2"/>
      <c r="K189" s="2"/>
      <c r="L189" s="2"/>
      <c r="N189" s="2"/>
      <c r="O189" s="2"/>
      <c r="P189" s="2"/>
      <c r="Q189" s="2"/>
      <c r="R189" s="2"/>
    </row>
    <row r="190" spans="1:18">
      <c r="A190" s="155" t="s">
        <v>316</v>
      </c>
      <c r="B190" s="263">
        <v>1883.8950305000001</v>
      </c>
      <c r="C190" s="263">
        <v>361.52495805999996</v>
      </c>
      <c r="D190" s="263">
        <v>17.440000000000001</v>
      </c>
      <c r="E190" s="263">
        <v>7.08</v>
      </c>
      <c r="F190" s="173">
        <f t="shared" si="16"/>
        <v>2269.9399885600001</v>
      </c>
      <c r="G190" s="68">
        <f t="shared" si="18"/>
        <v>1883.8950305000001</v>
      </c>
      <c r="H190" s="174">
        <f t="shared" si="17"/>
        <v>31007.069923720002</v>
      </c>
      <c r="J190" s="2"/>
      <c r="K190" s="2"/>
      <c r="L190" s="2"/>
      <c r="N190" s="2"/>
      <c r="O190" s="2"/>
      <c r="P190" s="2"/>
      <c r="Q190" s="2"/>
      <c r="R190" s="2"/>
    </row>
    <row r="191" spans="1:18">
      <c r="A191" s="155" t="s">
        <v>317</v>
      </c>
      <c r="B191" s="263">
        <v>1883.8950305000001</v>
      </c>
      <c r="C191" s="263">
        <v>299.3029123</v>
      </c>
      <c r="D191" s="263">
        <v>17.440000000000001</v>
      </c>
      <c r="E191" s="263">
        <v>7.08</v>
      </c>
      <c r="F191" s="173">
        <f t="shared" si="16"/>
        <v>2207.7179427999999</v>
      </c>
      <c r="G191" s="68">
        <f t="shared" si="18"/>
        <v>1883.8950305000001</v>
      </c>
      <c r="H191" s="174">
        <f t="shared" si="17"/>
        <v>30260.405374599999</v>
      </c>
      <c r="J191" s="2"/>
      <c r="K191" s="2"/>
      <c r="L191" s="2"/>
      <c r="N191" s="2"/>
      <c r="O191" s="2"/>
      <c r="P191" s="2"/>
      <c r="Q191" s="2"/>
      <c r="R191" s="2"/>
    </row>
    <row r="192" spans="1:18">
      <c r="A192" s="155" t="s">
        <v>318</v>
      </c>
      <c r="B192" s="263">
        <v>1883.8950305000001</v>
      </c>
      <c r="C192" s="263">
        <v>232.42</v>
      </c>
      <c r="D192" s="263">
        <v>17.440000000000001</v>
      </c>
      <c r="E192" s="263">
        <v>7.08</v>
      </c>
      <c r="F192" s="173">
        <f t="shared" si="16"/>
        <v>2140.8350304999999</v>
      </c>
      <c r="G192" s="68">
        <f t="shared" si="18"/>
        <v>1883.8950305000001</v>
      </c>
      <c r="H192" s="174">
        <f t="shared" si="17"/>
        <v>29457.810426999997</v>
      </c>
      <c r="J192" s="2"/>
      <c r="K192" s="2"/>
      <c r="L192" s="2"/>
      <c r="N192" s="2"/>
      <c r="O192" s="2"/>
      <c r="P192" s="2"/>
      <c r="Q192" s="2"/>
      <c r="R192" s="2"/>
    </row>
    <row r="193" spans="1:18">
      <c r="A193" s="155" t="s">
        <v>319</v>
      </c>
      <c r="B193" s="263">
        <v>1883.8950305000001</v>
      </c>
      <c r="C193" s="263">
        <v>171.95472336</v>
      </c>
      <c r="D193" s="263">
        <v>17.440000000000001</v>
      </c>
      <c r="E193" s="263">
        <v>7.08</v>
      </c>
      <c r="F193" s="173">
        <f t="shared" si="16"/>
        <v>2080.3697538599999</v>
      </c>
      <c r="G193" s="68">
        <f t="shared" si="18"/>
        <v>1883.8950305000001</v>
      </c>
      <c r="H193" s="174">
        <f t="shared" si="17"/>
        <v>28732.227107319999</v>
      </c>
      <c r="J193" s="2"/>
      <c r="K193" s="2"/>
      <c r="L193" s="2"/>
      <c r="N193" s="2"/>
      <c r="O193" s="2"/>
      <c r="P193" s="2"/>
      <c r="Q193" s="2"/>
      <c r="R193" s="2"/>
    </row>
    <row r="194" spans="1:18">
      <c r="A194" s="155" t="s">
        <v>326</v>
      </c>
      <c r="B194" s="263">
        <v>1883.8950305000001</v>
      </c>
      <c r="C194" s="263">
        <v>159.19277276</v>
      </c>
      <c r="D194" s="263">
        <v>17.440000000000001</v>
      </c>
      <c r="E194" s="263">
        <v>7.08</v>
      </c>
      <c r="F194" s="173">
        <f t="shared" si="16"/>
        <v>2067.6078032599999</v>
      </c>
      <c r="G194" s="68">
        <f t="shared" si="18"/>
        <v>1883.8950305000001</v>
      </c>
      <c r="H194" s="174">
        <f t="shared" si="17"/>
        <v>28579.083700119998</v>
      </c>
      <c r="J194" s="2"/>
      <c r="K194" s="2"/>
      <c r="L194" s="2"/>
      <c r="N194" s="2"/>
      <c r="O194" s="2"/>
      <c r="P194" s="2"/>
      <c r="Q194" s="2"/>
      <c r="R194" s="2"/>
    </row>
    <row r="195" spans="1:18">
      <c r="A195" s="155" t="s">
        <v>327</v>
      </c>
      <c r="B195" s="263">
        <v>1883.8950305000001</v>
      </c>
      <c r="C195" s="263">
        <v>141.67774922000001</v>
      </c>
      <c r="D195" s="263">
        <v>17.440000000000001</v>
      </c>
      <c r="E195" s="263">
        <v>7.08</v>
      </c>
      <c r="F195" s="173">
        <f t="shared" si="16"/>
        <v>2050.0927797200002</v>
      </c>
      <c r="G195" s="68">
        <f t="shared" si="18"/>
        <v>1883.8950305000001</v>
      </c>
      <c r="H195" s="174">
        <f t="shared" si="17"/>
        <v>28368.903417640002</v>
      </c>
      <c r="J195" s="2"/>
      <c r="K195" s="2"/>
      <c r="L195" s="2"/>
      <c r="N195" s="2"/>
      <c r="O195" s="2"/>
      <c r="P195" s="2"/>
      <c r="Q195" s="2"/>
      <c r="R195" s="2"/>
    </row>
    <row r="196" spans="1:18" ht="15.75" thickBot="1">
      <c r="A196" s="156" t="s">
        <v>324</v>
      </c>
      <c r="B196" s="263">
        <v>1883.8950305000001</v>
      </c>
      <c r="C196" s="263">
        <v>113.90292129999999</v>
      </c>
      <c r="D196" s="263">
        <v>17.440000000000001</v>
      </c>
      <c r="E196" s="263">
        <v>7.08</v>
      </c>
      <c r="F196" s="175">
        <f t="shared" si="16"/>
        <v>2022.3179517999999</v>
      </c>
      <c r="G196" s="68">
        <f t="shared" si="18"/>
        <v>1883.8950305000001</v>
      </c>
      <c r="H196" s="176">
        <f t="shared" si="17"/>
        <v>28035.6054826</v>
      </c>
      <c r="J196" s="2"/>
      <c r="K196" s="2"/>
      <c r="L196" s="2"/>
      <c r="N196" s="2"/>
      <c r="O196" s="2"/>
      <c r="P196" s="2"/>
      <c r="Q196" s="2"/>
      <c r="R196" s="2"/>
    </row>
    <row r="197" spans="1:18">
      <c r="B197" s="2"/>
      <c r="C197" s="2"/>
      <c r="D197" s="2"/>
      <c r="E197" s="2"/>
      <c r="F197" s="2"/>
      <c r="G197" s="2"/>
      <c r="J197" s="2"/>
      <c r="K197" s="2"/>
      <c r="L197" s="2"/>
      <c r="N197" s="2"/>
      <c r="O197" s="2"/>
      <c r="P197" s="2"/>
      <c r="Q197" s="2"/>
      <c r="R197" s="2"/>
    </row>
    <row r="198" spans="1:18">
      <c r="B198" s="2"/>
      <c r="C198" s="2"/>
      <c r="D198" s="2"/>
      <c r="E198" s="2"/>
      <c r="F198" s="2"/>
      <c r="J198" s="2"/>
      <c r="K198" s="2"/>
      <c r="L198" s="2"/>
      <c r="N198" s="2"/>
      <c r="O198" s="2"/>
      <c r="P198" s="2"/>
      <c r="Q198" s="2"/>
      <c r="R198" s="2"/>
    </row>
    <row r="199" spans="1:18">
      <c r="A199" s="9" t="s">
        <v>328</v>
      </c>
      <c r="B199" s="9"/>
      <c r="C199" s="9"/>
      <c r="D199" s="9"/>
      <c r="E199" s="9"/>
      <c r="F199" s="9"/>
      <c r="G199" s="9"/>
      <c r="H199" s="9"/>
      <c r="I199" s="9"/>
      <c r="J199" s="77"/>
      <c r="K199" s="77"/>
      <c r="L199" s="77"/>
      <c r="M199" s="77"/>
      <c r="N199" s="2"/>
      <c r="O199" s="2"/>
      <c r="P199" s="2"/>
      <c r="Q199" s="2"/>
      <c r="R199" s="2"/>
    </row>
    <row r="200" spans="1:18">
      <c r="J200" s="2"/>
      <c r="K200" s="2"/>
      <c r="L200" s="2"/>
      <c r="N200" s="2"/>
      <c r="O200" s="2"/>
      <c r="P200" s="2"/>
      <c r="Q200" s="2"/>
      <c r="R200" s="2"/>
    </row>
    <row r="201" spans="1:18">
      <c r="J201" s="2"/>
      <c r="K201" s="2"/>
      <c r="L201" s="2"/>
      <c r="N201" s="2"/>
      <c r="O201" s="2"/>
      <c r="P201" s="2"/>
      <c r="Q201" s="2"/>
      <c r="R201" s="2"/>
    </row>
    <row r="202" spans="1:18">
      <c r="A202" t="s">
        <v>45</v>
      </c>
      <c r="E202" s="321"/>
      <c r="J202" s="2"/>
      <c r="K202" s="2"/>
      <c r="L202" s="2"/>
      <c r="N202" s="2"/>
      <c r="O202" s="2"/>
      <c r="P202" s="2"/>
      <c r="Q202" s="2"/>
      <c r="R202" s="2"/>
    </row>
    <row r="203" spans="1:18" ht="15.75" thickBot="1">
      <c r="J203" s="2"/>
      <c r="K203" s="2"/>
      <c r="L203" s="2"/>
      <c r="N203" s="2"/>
      <c r="O203" s="2"/>
      <c r="P203" s="2"/>
      <c r="Q203" s="2"/>
      <c r="R203" s="2"/>
    </row>
    <row r="204" spans="1:18" ht="30">
      <c r="A204" s="150" t="s">
        <v>102</v>
      </c>
      <c r="B204" s="154" t="s">
        <v>5</v>
      </c>
      <c r="C204" s="153" t="s">
        <v>299</v>
      </c>
      <c r="D204" s="153" t="s">
        <v>329</v>
      </c>
      <c r="E204" s="153" t="s">
        <v>301</v>
      </c>
      <c r="F204" s="154" t="s">
        <v>197</v>
      </c>
      <c r="G204" s="154" t="s">
        <v>12</v>
      </c>
      <c r="H204" s="149" t="s">
        <v>13</v>
      </c>
      <c r="J204" s="2"/>
      <c r="K204" s="2"/>
      <c r="L204" s="2"/>
      <c r="N204" s="2"/>
      <c r="O204" s="2"/>
      <c r="P204" s="2"/>
      <c r="Q204" s="2"/>
      <c r="R204" s="2"/>
    </row>
    <row r="205" spans="1:18">
      <c r="A205" s="155" t="s">
        <v>314</v>
      </c>
      <c r="B205" s="263">
        <v>1560.24</v>
      </c>
      <c r="C205" s="263">
        <v>480.77</v>
      </c>
      <c r="D205" s="263">
        <v>17.440000000000001</v>
      </c>
      <c r="E205" s="263">
        <v>7.08</v>
      </c>
      <c r="F205" s="163">
        <f>B205+C205+D205+E205</f>
        <v>2065.5299999999997</v>
      </c>
      <c r="G205" s="68">
        <v>1560.2338754800001</v>
      </c>
      <c r="H205" s="194">
        <f>(F205*12)+(G205*2)</f>
        <v>27906.827750959998</v>
      </c>
      <c r="J205" s="2"/>
      <c r="K205" s="2"/>
      <c r="L205" s="2"/>
      <c r="N205" s="2"/>
      <c r="O205" s="2"/>
      <c r="P205" s="2"/>
      <c r="Q205" s="2"/>
      <c r="R205" s="2"/>
    </row>
    <row r="206" spans="1:18">
      <c r="A206" s="155" t="s">
        <v>316</v>
      </c>
      <c r="B206" s="263">
        <v>1560.24</v>
      </c>
      <c r="C206" s="263">
        <v>361.52495805999996</v>
      </c>
      <c r="D206" s="263">
        <v>17.440000000000001</v>
      </c>
      <c r="E206" s="263">
        <v>7.08</v>
      </c>
      <c r="F206" s="163">
        <f>B206+C206+D206+E206</f>
        <v>1946.28495806</v>
      </c>
      <c r="G206" s="68">
        <v>1560.2338754800001</v>
      </c>
      <c r="H206" s="194">
        <f>(F206*12)+(G206*2)</f>
        <v>26475.887247680002</v>
      </c>
      <c r="J206" s="2"/>
      <c r="K206" s="2"/>
      <c r="L206" s="2"/>
      <c r="N206" s="2"/>
      <c r="O206" s="2"/>
      <c r="P206" s="2"/>
      <c r="Q206" s="2"/>
      <c r="R206" s="2"/>
    </row>
    <row r="207" spans="1:18">
      <c r="A207" s="155" t="s">
        <v>317</v>
      </c>
      <c r="B207" s="263">
        <v>1560.24</v>
      </c>
      <c r="C207" s="263">
        <v>299.3029123</v>
      </c>
      <c r="D207" s="263">
        <v>17.440000000000001</v>
      </c>
      <c r="E207" s="263">
        <v>7.08</v>
      </c>
      <c r="F207" s="163">
        <f>B207+C207+D207+E207</f>
        <v>1884.0629122999999</v>
      </c>
      <c r="G207" s="68">
        <v>1560.2338754800001</v>
      </c>
      <c r="H207" s="194">
        <f>(F207*12)+(G207*2)</f>
        <v>25729.222698559999</v>
      </c>
      <c r="J207" s="2"/>
      <c r="K207" s="2"/>
      <c r="L207" s="2"/>
      <c r="N207" s="2"/>
      <c r="O207" s="2"/>
      <c r="P207" s="2"/>
      <c r="Q207" s="2"/>
      <c r="R207" s="2"/>
    </row>
    <row r="208" spans="1:18" ht="15.75" thickBot="1">
      <c r="A208" s="156" t="s">
        <v>318</v>
      </c>
      <c r="B208" s="263">
        <v>1560.24</v>
      </c>
      <c r="C208" s="263">
        <v>232.42</v>
      </c>
      <c r="D208" s="263">
        <v>17.440000000000001</v>
      </c>
      <c r="E208" s="263">
        <v>7.08</v>
      </c>
      <c r="F208" s="169">
        <f>B208+C208+D208+E208</f>
        <v>1817.18</v>
      </c>
      <c r="G208" s="68">
        <v>1560.2338754800001</v>
      </c>
      <c r="H208" s="195">
        <f>(F208*12)+(G208*2)</f>
        <v>24926.62775096</v>
      </c>
      <c r="J208" s="2"/>
      <c r="K208" s="2"/>
      <c r="L208" s="2"/>
      <c r="N208" s="2"/>
      <c r="O208" s="2"/>
      <c r="P208" s="2"/>
      <c r="Q208" s="2"/>
      <c r="R208" s="2"/>
    </row>
    <row r="209" spans="1:18">
      <c r="B209" s="2"/>
      <c r="C209" s="2"/>
      <c r="D209" s="2"/>
      <c r="E209" s="2"/>
      <c r="F209" s="2"/>
      <c r="G209" s="30"/>
      <c r="J209" s="2"/>
      <c r="K209" s="2"/>
      <c r="L209" s="2"/>
      <c r="N209" s="2"/>
      <c r="O209" s="2"/>
      <c r="P209" s="2"/>
      <c r="Q209" s="2"/>
      <c r="R209" s="2"/>
    </row>
    <row r="210" spans="1:18" ht="18.75">
      <c r="A210" s="7" t="s">
        <v>330</v>
      </c>
      <c r="B210" s="2"/>
      <c r="J210" s="2"/>
      <c r="K210" s="2"/>
      <c r="L210" s="2"/>
      <c r="N210" s="2"/>
      <c r="O210" s="2"/>
      <c r="P210" s="2"/>
      <c r="Q210" s="2"/>
      <c r="R210" s="2"/>
    </row>
    <row r="211" spans="1:18" ht="15.75" thickBot="1">
      <c r="J211" s="2"/>
      <c r="K211" s="2"/>
      <c r="L211" s="2"/>
      <c r="N211" s="2"/>
      <c r="O211" s="2"/>
      <c r="P211" s="2"/>
      <c r="Q211" s="2"/>
      <c r="R211" s="2"/>
    </row>
    <row r="212" spans="1:18" ht="15" customHeight="1">
      <c r="B212" s="369" t="s">
        <v>288</v>
      </c>
      <c r="C212" s="343"/>
      <c r="D212" s="343" t="s">
        <v>128</v>
      </c>
      <c r="E212" s="370"/>
      <c r="J212" s="2"/>
      <c r="K212" s="2"/>
      <c r="L212" s="2"/>
      <c r="N212" s="2"/>
      <c r="O212" s="2"/>
      <c r="P212" s="2"/>
      <c r="Q212" s="2"/>
      <c r="R212" s="2"/>
    </row>
    <row r="213" spans="1:18">
      <c r="B213" s="371"/>
      <c r="C213" s="344"/>
      <c r="D213" s="344"/>
      <c r="E213" s="372"/>
      <c r="J213" s="2"/>
      <c r="K213" s="2"/>
      <c r="L213" s="2"/>
      <c r="N213" s="2"/>
      <c r="O213" s="2"/>
      <c r="P213" s="2"/>
      <c r="Q213" s="2"/>
      <c r="R213" s="2"/>
    </row>
    <row r="214" spans="1:18">
      <c r="B214" s="371"/>
      <c r="C214" s="344"/>
      <c r="D214" s="344"/>
      <c r="E214" s="372"/>
      <c r="F214" s="2"/>
      <c r="G214" s="2"/>
      <c r="J214" s="2"/>
      <c r="K214" s="2"/>
      <c r="L214" s="2"/>
      <c r="N214" s="2"/>
      <c r="O214" s="2"/>
      <c r="P214" s="2"/>
      <c r="Q214" s="2"/>
      <c r="R214" s="2"/>
    </row>
    <row r="215" spans="1:18">
      <c r="B215" s="398" t="s">
        <v>331</v>
      </c>
      <c r="C215" s="399"/>
      <c r="D215" s="531">
        <v>64.819999999999993</v>
      </c>
      <c r="E215" s="532"/>
      <c r="G215" s="2"/>
      <c r="H215" s="2"/>
      <c r="J215" s="2"/>
      <c r="K215" s="2"/>
      <c r="L215" s="2"/>
      <c r="N215" s="2"/>
      <c r="O215" s="2"/>
      <c r="P215" s="2"/>
      <c r="Q215" s="2"/>
      <c r="R215" s="2"/>
    </row>
    <row r="216" spans="1:18">
      <c r="B216" s="398" t="s">
        <v>332</v>
      </c>
      <c r="C216" s="399"/>
      <c r="D216" s="531">
        <v>54.21</v>
      </c>
      <c r="E216" s="532"/>
      <c r="G216" s="2"/>
      <c r="H216" s="2"/>
      <c r="J216" s="2"/>
      <c r="K216" s="2"/>
      <c r="L216" s="2"/>
      <c r="N216" s="2"/>
      <c r="O216" s="2"/>
      <c r="P216" s="2"/>
      <c r="Q216" s="2"/>
      <c r="R216" s="2"/>
    </row>
    <row r="217" spans="1:18">
      <c r="B217" s="398" t="s">
        <v>333</v>
      </c>
      <c r="C217" s="399"/>
      <c r="D217" s="531">
        <v>54.21</v>
      </c>
      <c r="E217" s="532"/>
      <c r="G217" s="2"/>
      <c r="H217" s="2"/>
      <c r="J217" s="2"/>
      <c r="K217" s="2"/>
      <c r="L217" s="2"/>
      <c r="N217" s="2"/>
      <c r="O217" s="2"/>
      <c r="P217" s="2"/>
      <c r="Q217" s="2"/>
      <c r="R217" s="2"/>
    </row>
    <row r="218" spans="1:18" ht="15.75" thickBot="1">
      <c r="B218" s="418" t="s">
        <v>334</v>
      </c>
      <c r="C218" s="419"/>
      <c r="D218" s="533">
        <v>54.21</v>
      </c>
      <c r="E218" s="534"/>
      <c r="F218" s="2"/>
      <c r="H218" s="2"/>
      <c r="J218" s="2"/>
      <c r="K218" s="2"/>
      <c r="L218" s="2"/>
      <c r="N218" s="2"/>
      <c r="O218" s="2"/>
      <c r="P218" s="2"/>
      <c r="Q218" s="2"/>
      <c r="R218" s="2"/>
    </row>
    <row r="219" spans="1:18">
      <c r="B219" s="13"/>
      <c r="C219" s="2"/>
      <c r="D219" s="2"/>
      <c r="F219" s="2"/>
      <c r="G219" s="2"/>
      <c r="J219" s="2"/>
      <c r="K219" s="2"/>
      <c r="L219" s="2"/>
      <c r="N219" s="2"/>
      <c r="O219" s="2"/>
      <c r="P219" s="2"/>
      <c r="Q219" s="2"/>
      <c r="R219" s="2"/>
    </row>
    <row r="220" spans="1:18">
      <c r="B220" s="13"/>
      <c r="C220" s="2"/>
      <c r="D220" s="2"/>
      <c r="F220" s="2"/>
      <c r="G220" s="2"/>
      <c r="J220" s="2"/>
      <c r="K220" s="2"/>
      <c r="L220" s="2"/>
      <c r="N220" s="2"/>
      <c r="O220" s="2"/>
      <c r="P220" s="2"/>
      <c r="Q220" s="2"/>
      <c r="R220" s="2"/>
    </row>
    <row r="221" spans="1:18" ht="18.75">
      <c r="A221" s="7" t="s">
        <v>335</v>
      </c>
      <c r="F221" s="321"/>
      <c r="G221" s="2"/>
      <c r="J221" s="2"/>
      <c r="K221" s="2"/>
      <c r="L221" s="2"/>
      <c r="N221" s="2"/>
      <c r="O221" s="2"/>
      <c r="P221" s="2"/>
      <c r="Q221" s="2"/>
      <c r="R221" s="2"/>
    </row>
    <row r="222" spans="1:18" ht="15.75" thickBot="1">
      <c r="F222" s="24"/>
      <c r="G222" s="24"/>
      <c r="H222" s="24"/>
      <c r="J222" s="2"/>
      <c r="K222" s="2"/>
      <c r="L222" s="2"/>
      <c r="N222" s="2"/>
      <c r="O222" s="2"/>
      <c r="P222" s="2"/>
      <c r="Q222" s="2"/>
      <c r="R222" s="2"/>
    </row>
    <row r="223" spans="1:18" ht="15.75" thickBot="1">
      <c r="B223" s="39"/>
      <c r="C223" s="150" t="s">
        <v>295</v>
      </c>
      <c r="D223" s="149" t="s">
        <v>296</v>
      </c>
      <c r="F223" s="24"/>
      <c r="G223" s="24"/>
      <c r="H223" s="24"/>
      <c r="I223" s="24"/>
      <c r="J223" s="2"/>
      <c r="K223" s="2"/>
      <c r="L223" s="2"/>
      <c r="N223" s="2"/>
      <c r="O223" s="2"/>
      <c r="P223" s="2"/>
      <c r="Q223" s="2"/>
      <c r="R223" s="2"/>
    </row>
    <row r="224" spans="1:18">
      <c r="B224" s="196" t="s">
        <v>331</v>
      </c>
      <c r="C224" s="291">
        <v>22.96</v>
      </c>
      <c r="D224" s="292">
        <v>34.417071499999999</v>
      </c>
      <c r="F224" s="2"/>
      <c r="G224" s="325"/>
      <c r="H224" s="326"/>
      <c r="I224" s="228"/>
      <c r="J224" s="2"/>
      <c r="K224" s="2"/>
      <c r="L224" s="2"/>
      <c r="N224" s="2"/>
      <c r="O224" s="2"/>
      <c r="P224" s="2"/>
      <c r="Q224" s="2"/>
      <c r="R224" s="2"/>
    </row>
    <row r="225" spans="1:18">
      <c r="B225" s="197" t="s">
        <v>332</v>
      </c>
      <c r="C225" s="291">
        <v>21.04</v>
      </c>
      <c r="D225" s="292">
        <v>31.55</v>
      </c>
      <c r="F225" s="2"/>
      <c r="G225" s="325"/>
      <c r="H225" s="326"/>
      <c r="I225" s="228"/>
      <c r="J225" s="2"/>
      <c r="K225" s="2"/>
      <c r="L225" s="2"/>
      <c r="N225" s="2"/>
      <c r="O225" s="2"/>
      <c r="P225" s="2"/>
      <c r="Q225" s="2"/>
      <c r="R225" s="2"/>
    </row>
    <row r="226" spans="1:18">
      <c r="B226" s="197" t="s">
        <v>333</v>
      </c>
      <c r="C226" s="291">
        <v>18.087803999999998</v>
      </c>
      <c r="D226" s="292">
        <v>27.14</v>
      </c>
      <c r="F226" s="2"/>
      <c r="G226" s="325"/>
      <c r="H226" s="326"/>
      <c r="I226" s="228"/>
      <c r="J226" s="2"/>
      <c r="K226" s="2"/>
      <c r="L226" s="2"/>
      <c r="N226" s="2"/>
      <c r="O226" s="2"/>
      <c r="P226" s="2"/>
      <c r="Q226" s="2"/>
      <c r="R226" s="2"/>
    </row>
    <row r="227" spans="1:18" ht="15.75" thickBot="1">
      <c r="B227" s="198" t="s">
        <v>334</v>
      </c>
      <c r="C227" s="323">
        <v>15.36</v>
      </c>
      <c r="D227" s="293">
        <v>23.03</v>
      </c>
      <c r="F227" s="2"/>
      <c r="G227" s="325"/>
      <c r="H227" s="326"/>
      <c r="I227" s="228"/>
      <c r="J227" s="2"/>
      <c r="K227" s="2"/>
      <c r="L227" s="2"/>
      <c r="N227" s="2"/>
      <c r="O227" s="2"/>
      <c r="P227" s="2"/>
      <c r="Q227" s="2"/>
      <c r="R227" s="2"/>
    </row>
    <row r="228" spans="1:18">
      <c r="B228" s="2"/>
      <c r="C228" s="2"/>
      <c r="D228" s="2"/>
      <c r="F228" s="113"/>
      <c r="G228" s="113"/>
      <c r="H228" s="114"/>
      <c r="J228" s="2"/>
      <c r="K228" s="2"/>
      <c r="L228" s="2"/>
      <c r="N228" s="2"/>
      <c r="O228" s="2"/>
      <c r="P228" s="2"/>
      <c r="Q228" s="2"/>
      <c r="R228" s="2"/>
    </row>
    <row r="229" spans="1:18">
      <c r="C229" s="30"/>
      <c r="D229" s="30"/>
      <c r="F229" s="113"/>
      <c r="G229" s="113"/>
      <c r="H229" s="113"/>
      <c r="J229" s="2"/>
      <c r="K229" s="2"/>
      <c r="L229" s="2"/>
      <c r="N229" s="2"/>
      <c r="O229" s="2"/>
      <c r="P229" s="2"/>
      <c r="Q229" s="2"/>
      <c r="R229" s="2"/>
    </row>
    <row r="230" spans="1:18" ht="18.75">
      <c r="A230" s="7" t="s">
        <v>336</v>
      </c>
      <c r="B230" s="31"/>
      <c r="C230" s="30"/>
      <c r="D230" s="30"/>
      <c r="F230" s="113"/>
      <c r="G230" s="113"/>
      <c r="H230" s="113"/>
      <c r="J230" s="2"/>
      <c r="K230" s="2"/>
      <c r="L230" s="2"/>
      <c r="N230" s="2"/>
      <c r="O230" s="2"/>
      <c r="P230" s="2"/>
      <c r="Q230" s="2"/>
      <c r="R230" s="2"/>
    </row>
    <row r="231" spans="1:18" ht="19.5" thickBot="1">
      <c r="A231" s="7"/>
      <c r="C231" s="30"/>
      <c r="J231" s="2"/>
      <c r="K231" s="2"/>
      <c r="L231" s="2"/>
      <c r="N231" s="2"/>
      <c r="O231" s="2"/>
      <c r="P231" s="2"/>
      <c r="Q231" s="2"/>
      <c r="R231" s="2"/>
    </row>
    <row r="232" spans="1:18" ht="90">
      <c r="A232" s="7"/>
      <c r="B232" s="210" t="s">
        <v>337</v>
      </c>
      <c r="C232" s="211" t="s">
        <v>338</v>
      </c>
      <c r="J232" s="2"/>
      <c r="K232" s="2"/>
      <c r="L232" s="2"/>
      <c r="N232" s="2"/>
      <c r="O232" s="2"/>
      <c r="P232" s="2"/>
      <c r="Q232" s="2"/>
      <c r="R232" s="2"/>
    </row>
    <row r="233" spans="1:18" ht="18.75">
      <c r="A233" s="7"/>
      <c r="B233" s="1" t="s">
        <v>339</v>
      </c>
      <c r="C233" s="215">
        <v>525</v>
      </c>
      <c r="F233" s="2"/>
      <c r="J233" s="2"/>
      <c r="K233" s="2"/>
      <c r="L233" s="2"/>
      <c r="N233" s="2"/>
      <c r="O233" s="2"/>
      <c r="P233" s="2"/>
      <c r="Q233" s="2"/>
      <c r="R233" s="2"/>
    </row>
    <row r="234" spans="1:18" ht="18.75">
      <c r="A234" s="7"/>
      <c r="B234" s="1" t="s">
        <v>340</v>
      </c>
      <c r="C234" s="215">
        <v>425</v>
      </c>
      <c r="F234" s="2"/>
      <c r="J234" s="2"/>
      <c r="K234" s="2"/>
      <c r="L234" s="2"/>
      <c r="N234" s="2"/>
      <c r="O234" s="2"/>
      <c r="P234" s="2"/>
      <c r="Q234" s="2"/>
      <c r="R234" s="2"/>
    </row>
    <row r="235" spans="1:18" ht="18.75">
      <c r="A235" s="7"/>
      <c r="B235" s="1" t="s">
        <v>341</v>
      </c>
      <c r="C235" s="215">
        <v>220</v>
      </c>
      <c r="F235" s="2"/>
      <c r="J235" s="2"/>
      <c r="K235" s="2"/>
      <c r="L235" s="2"/>
      <c r="N235" s="2"/>
      <c r="O235" s="2"/>
      <c r="P235" s="2"/>
      <c r="Q235" s="2"/>
      <c r="R235" s="2"/>
    </row>
    <row r="236" spans="1:18" ht="18.75">
      <c r="A236" s="7"/>
      <c r="B236" s="1" t="s">
        <v>342</v>
      </c>
      <c r="C236" s="215">
        <v>120</v>
      </c>
      <c r="F236" s="2"/>
    </row>
    <row r="237" spans="1:18" ht="18.75">
      <c r="A237" s="7"/>
      <c r="B237" s="1" t="s">
        <v>343</v>
      </c>
      <c r="C237" s="215">
        <v>220</v>
      </c>
      <c r="F237" s="2"/>
    </row>
    <row r="238" spans="1:18" ht="18.75">
      <c r="A238" s="7"/>
      <c r="B238" s="1" t="s">
        <v>344</v>
      </c>
      <c r="C238" s="215">
        <v>120</v>
      </c>
      <c r="F238" s="2"/>
    </row>
    <row r="239" spans="1:18" ht="18.75">
      <c r="A239" s="7"/>
      <c r="B239" s="1" t="s">
        <v>345</v>
      </c>
      <c r="C239" s="215">
        <v>160</v>
      </c>
      <c r="F239" s="2"/>
    </row>
    <row r="240" spans="1:18" ht="18.75">
      <c r="A240" s="7"/>
      <c r="B240" s="1" t="s">
        <v>346</v>
      </c>
      <c r="C240" s="215">
        <v>50</v>
      </c>
      <c r="F240" s="2"/>
    </row>
    <row r="241" spans="1:15" ht="18.75">
      <c r="A241" s="7"/>
      <c r="B241" s="1" t="s">
        <v>347</v>
      </c>
      <c r="C241" s="215">
        <v>0</v>
      </c>
      <c r="F241" s="2"/>
    </row>
    <row r="242" spans="1:15" ht="15.75" thickBot="1">
      <c r="B242" s="171" t="s">
        <v>348</v>
      </c>
      <c r="C242" s="216">
        <v>150</v>
      </c>
      <c r="F242" s="2"/>
    </row>
    <row r="243" spans="1:15">
      <c r="C243" s="32"/>
    </row>
    <row r="244" spans="1:15">
      <c r="C244" s="32"/>
    </row>
    <row r="245" spans="1:15" ht="18.75">
      <c r="A245" s="7" t="s">
        <v>349</v>
      </c>
      <c r="C245" s="32"/>
    </row>
    <row r="246" spans="1:15" ht="19.5" thickBot="1">
      <c r="A246" s="7"/>
      <c r="C246" s="32"/>
      <c r="E246" s="321"/>
    </row>
    <row r="247" spans="1:15" ht="45.75" thickBot="1">
      <c r="B247" s="199" t="s">
        <v>350</v>
      </c>
      <c r="C247" s="327">
        <v>423.32</v>
      </c>
    </row>
    <row r="248" spans="1:15">
      <c r="B248" s="33"/>
      <c r="C248" s="107"/>
    </row>
    <row r="249" spans="1:15" ht="18.75">
      <c r="A249" s="7" t="s">
        <v>351</v>
      </c>
      <c r="C249" s="108"/>
    </row>
    <row r="250" spans="1:15" ht="19.5" thickBot="1">
      <c r="A250" s="7"/>
      <c r="C250" s="108"/>
    </row>
    <row r="251" spans="1:15" ht="15.75" thickBot="1">
      <c r="B251" s="199" t="s">
        <v>352</v>
      </c>
      <c r="C251" s="327">
        <v>120.62555512</v>
      </c>
      <c r="E251" s="60"/>
      <c r="F251" s="228"/>
    </row>
    <row r="252" spans="1:15">
      <c r="C252" s="34"/>
    </row>
    <row r="253" spans="1:15" ht="21">
      <c r="A253" s="367" t="s">
        <v>353</v>
      </c>
      <c r="B253" s="367"/>
      <c r="C253" s="367"/>
      <c r="D253" s="367"/>
      <c r="E253" s="367"/>
      <c r="F253" s="367"/>
      <c r="G253" s="367"/>
      <c r="H253" s="367"/>
      <c r="I253" s="367"/>
      <c r="J253" s="367"/>
      <c r="K253" s="367"/>
      <c r="L253" s="367"/>
      <c r="M253" s="367"/>
      <c r="N253" s="367"/>
      <c r="O253" s="367"/>
    </row>
    <row r="254" spans="1:15" s="10" customFormat="1" ht="2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231"/>
      <c r="N254" s="40"/>
      <c r="O254" s="40"/>
    </row>
    <row r="255" spans="1:15" s="10" customFormat="1" ht="21">
      <c r="A255" s="41" t="s">
        <v>354</v>
      </c>
      <c r="B255" s="42"/>
      <c r="C255" s="42"/>
      <c r="D255" s="42"/>
      <c r="E255" s="321"/>
      <c r="F255" s="42"/>
      <c r="G255" s="42"/>
      <c r="H255" s="42"/>
      <c r="I255" s="42"/>
      <c r="J255" s="40"/>
      <c r="K255" s="40"/>
      <c r="L255" s="40"/>
      <c r="M255" s="231"/>
      <c r="N255" s="40"/>
      <c r="O255" s="40"/>
    </row>
    <row r="256" spans="1:15" s="10" customFormat="1" ht="21.75" thickBot="1">
      <c r="A256" s="41"/>
      <c r="B256" s="42"/>
      <c r="C256" s="42"/>
      <c r="D256" s="45"/>
      <c r="E256" s="45"/>
      <c r="F256" s="45"/>
      <c r="G256" s="45"/>
      <c r="H256" s="42"/>
      <c r="I256" s="42"/>
      <c r="J256" s="40"/>
      <c r="K256" s="235"/>
      <c r="L256" s="235"/>
      <c r="M256" s="58"/>
      <c r="N256" s="235"/>
      <c r="O256" s="40"/>
    </row>
    <row r="257" spans="1:17" s="10" customFormat="1" ht="30">
      <c r="A257" s="200" t="s">
        <v>3</v>
      </c>
      <c r="B257" s="201" t="s">
        <v>355</v>
      </c>
      <c r="C257" s="201" t="s">
        <v>102</v>
      </c>
      <c r="D257" s="201" t="s">
        <v>5</v>
      </c>
      <c r="E257" s="201" t="s">
        <v>356</v>
      </c>
      <c r="F257" s="201" t="s">
        <v>300</v>
      </c>
      <c r="G257" s="201" t="s">
        <v>301</v>
      </c>
      <c r="H257" s="201" t="s">
        <v>197</v>
      </c>
      <c r="I257" s="202" t="s">
        <v>13</v>
      </c>
      <c r="J257" s="40"/>
      <c r="K257" s="329"/>
      <c r="L257" s="330"/>
      <c r="M257" s="331"/>
      <c r="N257" s="330"/>
      <c r="O257" s="236"/>
      <c r="P257" s="237"/>
      <c r="Q257" s="237"/>
    </row>
    <row r="258" spans="1:17" s="10" customFormat="1">
      <c r="A258" s="203" t="s">
        <v>357</v>
      </c>
      <c r="B258" s="115">
        <v>1</v>
      </c>
      <c r="C258" s="115" t="s">
        <v>319</v>
      </c>
      <c r="D258" s="263">
        <v>2885.3062014000002</v>
      </c>
      <c r="E258" s="263">
        <v>171.96</v>
      </c>
      <c r="F258" s="263">
        <v>17.440000000000001</v>
      </c>
      <c r="G258" s="263">
        <v>7.08</v>
      </c>
      <c r="H258" s="116">
        <f t="shared" ref="H258:H265" si="19">D258+E258+F258+G258</f>
        <v>3081.7862014000002</v>
      </c>
      <c r="I258" s="204">
        <f t="shared" ref="I258:I265" si="20">H258*12</f>
        <v>36981.434416800003</v>
      </c>
      <c r="J258" s="75"/>
      <c r="K258" s="332"/>
      <c r="L258" s="330"/>
      <c r="M258" s="331"/>
      <c r="N258" s="333"/>
      <c r="O258" s="236"/>
      <c r="P258" s="237"/>
      <c r="Q258" s="237"/>
    </row>
    <row r="259" spans="1:17" s="10" customFormat="1">
      <c r="A259" s="203" t="s">
        <v>358</v>
      </c>
      <c r="B259" s="115">
        <v>2</v>
      </c>
      <c r="C259" s="115" t="s">
        <v>319</v>
      </c>
      <c r="D259" s="263">
        <v>2511.7399999999998</v>
      </c>
      <c r="E259" s="263">
        <v>171.96</v>
      </c>
      <c r="F259" s="263">
        <v>17.440000000000001</v>
      </c>
      <c r="G259" s="263">
        <v>7.08</v>
      </c>
      <c r="H259" s="116">
        <f t="shared" si="19"/>
        <v>2708.22</v>
      </c>
      <c r="I259" s="204">
        <f t="shared" si="20"/>
        <v>32498.639999999999</v>
      </c>
      <c r="J259" s="75"/>
      <c r="K259" s="332"/>
      <c r="L259" s="330"/>
      <c r="M259" s="331"/>
      <c r="N259" s="333"/>
      <c r="O259" s="236"/>
      <c r="P259" s="237"/>
      <c r="Q259" s="237"/>
    </row>
    <row r="260" spans="1:17" s="10" customFormat="1">
      <c r="A260" s="203" t="s">
        <v>358</v>
      </c>
      <c r="B260" s="115">
        <v>2</v>
      </c>
      <c r="C260" s="115" t="s">
        <v>317</v>
      </c>
      <c r="D260" s="263">
        <v>2511.7399999999998</v>
      </c>
      <c r="E260" s="263">
        <v>299.31</v>
      </c>
      <c r="F260" s="263">
        <v>17.440000000000001</v>
      </c>
      <c r="G260" s="263">
        <v>7.08</v>
      </c>
      <c r="H260" s="116">
        <f t="shared" si="19"/>
        <v>2835.5699999999997</v>
      </c>
      <c r="I260" s="204">
        <f t="shared" si="20"/>
        <v>34026.839999999997</v>
      </c>
      <c r="J260" s="75"/>
      <c r="K260" s="332"/>
      <c r="L260" s="330"/>
      <c r="M260" s="331"/>
      <c r="N260" s="333"/>
      <c r="O260" s="236"/>
      <c r="P260" s="237"/>
      <c r="Q260" s="237"/>
    </row>
    <row r="261" spans="1:17" s="10" customFormat="1">
      <c r="A261" s="203" t="s">
        <v>358</v>
      </c>
      <c r="B261" s="115">
        <v>2</v>
      </c>
      <c r="C261" s="115" t="s">
        <v>314</v>
      </c>
      <c r="D261" s="263">
        <v>2511.7399999999998</v>
      </c>
      <c r="E261" s="263">
        <v>480.77</v>
      </c>
      <c r="F261" s="263">
        <v>17.440000000000001</v>
      </c>
      <c r="G261" s="263">
        <v>7.08</v>
      </c>
      <c r="H261" s="116">
        <f t="shared" si="19"/>
        <v>3017.0299999999997</v>
      </c>
      <c r="I261" s="204">
        <f t="shared" si="20"/>
        <v>36204.36</v>
      </c>
      <c r="J261" s="75"/>
      <c r="K261" s="332"/>
      <c r="L261" s="330"/>
      <c r="M261" s="331"/>
      <c r="N261" s="333"/>
      <c r="O261" s="236"/>
      <c r="P261" s="237"/>
      <c r="Q261" s="237"/>
    </row>
    <row r="262" spans="1:17" s="10" customFormat="1">
      <c r="A262" s="203" t="s">
        <v>359</v>
      </c>
      <c r="B262" s="115">
        <v>3</v>
      </c>
      <c r="C262" s="115" t="s">
        <v>319</v>
      </c>
      <c r="D262" s="263">
        <v>2197.8792103800001</v>
      </c>
      <c r="E262" s="263">
        <v>171.96</v>
      </c>
      <c r="F262" s="263">
        <v>17.440000000000001</v>
      </c>
      <c r="G262" s="263">
        <v>7.08</v>
      </c>
      <c r="H262" s="116">
        <f t="shared" si="19"/>
        <v>2394.3592103800001</v>
      </c>
      <c r="I262" s="204">
        <f t="shared" si="20"/>
        <v>28732.310524560002</v>
      </c>
      <c r="J262" s="75"/>
      <c r="K262" s="332"/>
      <c r="L262" s="330"/>
      <c r="M262" s="331"/>
      <c r="N262" s="333"/>
      <c r="O262" s="236"/>
      <c r="P262" s="237"/>
      <c r="Q262" s="237"/>
    </row>
    <row r="263" spans="1:17" s="10" customFormat="1">
      <c r="A263" s="203" t="s">
        <v>359</v>
      </c>
      <c r="B263" s="115">
        <v>3</v>
      </c>
      <c r="C263" s="115" t="s">
        <v>317</v>
      </c>
      <c r="D263" s="263">
        <v>2197.8792103800001</v>
      </c>
      <c r="E263" s="263">
        <v>299.31</v>
      </c>
      <c r="F263" s="263">
        <v>17.440000000000001</v>
      </c>
      <c r="G263" s="263">
        <v>7.08</v>
      </c>
      <c r="H263" s="116">
        <f t="shared" si="19"/>
        <v>2521.7092103800001</v>
      </c>
      <c r="I263" s="204">
        <f t="shared" si="20"/>
        <v>30260.510524559999</v>
      </c>
      <c r="J263" s="75"/>
      <c r="K263" s="332"/>
      <c r="L263" s="330"/>
      <c r="M263" s="331"/>
      <c r="N263" s="333"/>
      <c r="O263" s="236"/>
      <c r="P263" s="237"/>
      <c r="Q263" s="237"/>
    </row>
    <row r="264" spans="1:17" s="10" customFormat="1" ht="30">
      <c r="A264" s="205" t="s">
        <v>360</v>
      </c>
      <c r="B264" s="115">
        <v>3</v>
      </c>
      <c r="C264" s="115" t="s">
        <v>314</v>
      </c>
      <c r="D264" s="263">
        <v>2197.8792103800001</v>
      </c>
      <c r="E264" s="263">
        <v>480.77</v>
      </c>
      <c r="F264" s="263">
        <v>17.440000000000001</v>
      </c>
      <c r="G264" s="263">
        <v>7.08</v>
      </c>
      <c r="H264" s="116">
        <f t="shared" si="19"/>
        <v>2703.1692103800001</v>
      </c>
      <c r="I264" s="204">
        <f t="shared" si="20"/>
        <v>32438.030524560003</v>
      </c>
      <c r="J264" s="75"/>
      <c r="K264" s="332"/>
      <c r="L264" s="330"/>
      <c r="M264" s="331"/>
      <c r="N264" s="333"/>
      <c r="O264" s="236"/>
      <c r="P264" s="237"/>
      <c r="Q264" s="237"/>
    </row>
    <row r="265" spans="1:17" s="10" customFormat="1" ht="15.75" thickBot="1">
      <c r="A265" s="206" t="s">
        <v>361</v>
      </c>
      <c r="B265" s="207">
        <v>4</v>
      </c>
      <c r="C265" s="207" t="s">
        <v>318</v>
      </c>
      <c r="D265" s="267">
        <v>1820.2862531000001</v>
      </c>
      <c r="E265" s="267">
        <v>232.4282814</v>
      </c>
      <c r="F265" s="267">
        <v>17.440000000000001</v>
      </c>
      <c r="G265" s="267">
        <v>7.08</v>
      </c>
      <c r="H265" s="208">
        <f t="shared" si="19"/>
        <v>2077.2345344999999</v>
      </c>
      <c r="I265" s="209">
        <f t="shared" si="20"/>
        <v>24926.814414</v>
      </c>
      <c r="J265" s="75"/>
      <c r="K265" s="332"/>
      <c r="L265" s="330"/>
      <c r="M265" s="331"/>
      <c r="N265" s="333"/>
      <c r="O265" s="236"/>
      <c r="P265" s="237"/>
      <c r="Q265" s="237"/>
    </row>
    <row r="266" spans="1:17" s="10" customFormat="1" ht="21">
      <c r="A266" s="42"/>
      <c r="B266" s="42"/>
      <c r="C266" s="42"/>
      <c r="D266" s="45"/>
      <c r="E266" s="45"/>
      <c r="F266" s="45"/>
      <c r="G266" s="45"/>
      <c r="H266" s="45"/>
      <c r="I266" s="45"/>
      <c r="J266" s="58"/>
      <c r="K266" s="58"/>
      <c r="L266" s="58"/>
      <c r="M266" s="58"/>
      <c r="N266" s="235"/>
      <c r="O266" s="40"/>
    </row>
    <row r="267" spans="1:17" s="10" customFormat="1" ht="21">
      <c r="A267" s="42"/>
      <c r="B267" s="42"/>
      <c r="C267" s="42"/>
      <c r="D267" s="45"/>
      <c r="E267" s="45"/>
      <c r="F267" s="45"/>
      <c r="G267" s="45"/>
      <c r="H267" s="45"/>
      <c r="I267" s="45"/>
      <c r="J267" s="58"/>
      <c r="K267" s="58"/>
      <c r="L267" s="58"/>
      <c r="M267" s="58"/>
      <c r="N267" s="235"/>
      <c r="O267" s="40"/>
    </row>
    <row r="268" spans="1:17" s="10" customFormat="1" ht="21">
      <c r="A268" s="44" t="s">
        <v>362</v>
      </c>
      <c r="B268" s="42"/>
      <c r="C268" s="42"/>
      <c r="D268" s="42"/>
      <c r="E268" s="42"/>
      <c r="F268" s="42"/>
      <c r="G268" s="42"/>
      <c r="H268" s="43"/>
      <c r="I268" s="45"/>
      <c r="J268" s="101"/>
      <c r="K268" s="235"/>
      <c r="L268" s="235"/>
      <c r="M268" s="58"/>
      <c r="N268" s="235"/>
      <c r="O268" s="40"/>
    </row>
    <row r="269" spans="1:17" s="10" customFormat="1" ht="21.75" thickBot="1">
      <c r="A269" s="44"/>
      <c r="B269" s="42"/>
      <c r="C269" s="42"/>
      <c r="D269" s="45"/>
      <c r="E269" s="45"/>
      <c r="F269" s="45"/>
      <c r="G269" s="45"/>
      <c r="H269" s="45"/>
      <c r="I269" s="45"/>
      <c r="J269" s="101"/>
      <c r="K269" s="235"/>
      <c r="L269" s="235"/>
      <c r="M269" s="58"/>
      <c r="N269" s="235"/>
      <c r="O269" s="40"/>
    </row>
    <row r="270" spans="1:17" s="10" customFormat="1" ht="21">
      <c r="A270" s="44"/>
      <c r="B270" s="369" t="s">
        <v>288</v>
      </c>
      <c r="C270" s="343"/>
      <c r="D270" s="343" t="s">
        <v>128</v>
      </c>
      <c r="E270" s="370"/>
      <c r="F270" s="42"/>
      <c r="G270" s="45"/>
      <c r="H270" s="45"/>
      <c r="I270" s="45"/>
      <c r="J270" s="45"/>
      <c r="K270" s="58"/>
      <c r="L270" s="58"/>
      <c r="M270" s="231"/>
      <c r="N270" s="40"/>
      <c r="O270" s="40"/>
    </row>
    <row r="271" spans="1:17" s="10" customFormat="1" ht="21">
      <c r="A271" s="42"/>
      <c r="B271" s="371"/>
      <c r="C271" s="344"/>
      <c r="D271" s="344"/>
      <c r="E271" s="372"/>
      <c r="F271" s="45"/>
      <c r="G271" s="45"/>
      <c r="H271" s="45"/>
      <c r="I271" s="45"/>
      <c r="J271" s="45"/>
      <c r="K271" s="58"/>
      <c r="L271" s="58"/>
      <c r="M271" s="231"/>
      <c r="N271" s="40"/>
      <c r="O271" s="40"/>
    </row>
    <row r="272" spans="1:17" s="10" customFormat="1" ht="21" customHeight="1">
      <c r="A272" s="42"/>
      <c r="B272" s="371"/>
      <c r="C272" s="344"/>
      <c r="D272" s="344"/>
      <c r="E272" s="372"/>
      <c r="F272" s="53"/>
      <c r="G272" s="45"/>
      <c r="H272" s="45"/>
      <c r="I272" s="45"/>
      <c r="J272" s="45"/>
      <c r="K272" s="58"/>
      <c r="L272" s="58"/>
      <c r="M272" s="231"/>
      <c r="N272" s="40"/>
      <c r="O272" s="40"/>
    </row>
    <row r="273" spans="1:15" s="10" customFormat="1" ht="21">
      <c r="A273" s="42"/>
      <c r="B273" s="398" t="s">
        <v>263</v>
      </c>
      <c r="C273" s="399"/>
      <c r="D273" s="531">
        <v>75.569999999999993</v>
      </c>
      <c r="E273" s="532"/>
      <c r="F273" s="28"/>
      <c r="G273" s="45"/>
      <c r="H273" s="45"/>
      <c r="K273" s="40"/>
      <c r="L273" s="40"/>
      <c r="M273" s="231"/>
      <c r="N273" s="40"/>
      <c r="O273" s="40"/>
    </row>
    <row r="274" spans="1:15" s="10" customFormat="1" ht="21">
      <c r="A274" s="42"/>
      <c r="B274" s="398" t="s">
        <v>363</v>
      </c>
      <c r="C274" s="399"/>
      <c r="D274" s="531">
        <v>63.21</v>
      </c>
      <c r="E274" s="532"/>
      <c r="F274" s="28"/>
      <c r="G274" s="43"/>
      <c r="H274" s="45"/>
      <c r="I274" s="28"/>
      <c r="K274" s="40"/>
      <c r="L274" s="40"/>
      <c r="M274" s="231"/>
      <c r="N274" s="40"/>
      <c r="O274" s="40"/>
    </row>
    <row r="275" spans="1:15" s="10" customFormat="1" ht="21">
      <c r="A275" s="42"/>
      <c r="B275" s="398" t="s">
        <v>364</v>
      </c>
      <c r="C275" s="399"/>
      <c r="D275" s="531">
        <v>63.21</v>
      </c>
      <c r="E275" s="532"/>
      <c r="F275" s="28"/>
      <c r="G275" s="43"/>
      <c r="H275" s="45"/>
      <c r="J275" s="28"/>
      <c r="K275" s="40"/>
      <c r="L275" s="40"/>
      <c r="M275" s="231"/>
      <c r="N275" s="40"/>
      <c r="O275" s="40"/>
    </row>
    <row r="276" spans="1:15" s="10" customFormat="1" ht="21.75" thickBot="1">
      <c r="A276" s="42"/>
      <c r="B276" s="418" t="s">
        <v>365</v>
      </c>
      <c r="C276" s="419"/>
      <c r="D276" s="533">
        <v>63.21</v>
      </c>
      <c r="E276" s="534"/>
      <c r="F276" s="28"/>
      <c r="G276" s="42"/>
      <c r="H276" s="45"/>
      <c r="K276" s="40"/>
      <c r="L276" s="40"/>
      <c r="M276" s="231"/>
      <c r="N276" s="40"/>
      <c r="O276" s="40"/>
    </row>
    <row r="277" spans="1:15" s="10" customFormat="1" ht="21">
      <c r="A277" s="40"/>
      <c r="B277" s="40"/>
      <c r="C277" s="40"/>
      <c r="D277" s="40"/>
      <c r="E277" s="40"/>
      <c r="F277" s="28"/>
      <c r="G277" s="40"/>
      <c r="H277" s="40"/>
      <c r="K277" s="40"/>
      <c r="L277" s="40"/>
      <c r="M277" s="231"/>
      <c r="N277" s="40"/>
      <c r="O277" s="40"/>
    </row>
    <row r="278" spans="1:15" ht="18.75">
      <c r="A278" s="7" t="s">
        <v>366</v>
      </c>
      <c r="B278" s="7"/>
      <c r="C278" s="7"/>
      <c r="D278" s="7"/>
      <c r="E278" s="7"/>
    </row>
    <row r="279" spans="1:15" ht="19.5" thickBot="1">
      <c r="A279" s="7"/>
    </row>
    <row r="280" spans="1:15" ht="90">
      <c r="A280" s="7"/>
      <c r="B280" s="210" t="s">
        <v>337</v>
      </c>
      <c r="C280" s="211" t="s">
        <v>338</v>
      </c>
    </row>
    <row r="281" spans="1:15" ht="18.75">
      <c r="A281" s="7"/>
      <c r="B281" s="1" t="s">
        <v>339</v>
      </c>
      <c r="C281" s="215">
        <v>525</v>
      </c>
      <c r="D281" s="28"/>
    </row>
    <row r="282" spans="1:15" ht="18.75">
      <c r="A282" s="7"/>
      <c r="B282" s="1" t="s">
        <v>340</v>
      </c>
      <c r="C282" s="215">
        <v>425</v>
      </c>
      <c r="D282" s="28"/>
    </row>
    <row r="283" spans="1:15" ht="18.75">
      <c r="A283" s="7"/>
      <c r="B283" s="1" t="s">
        <v>341</v>
      </c>
      <c r="C283" s="215">
        <v>220</v>
      </c>
      <c r="D283" s="28"/>
    </row>
    <row r="284" spans="1:15" ht="18.75">
      <c r="A284" s="7"/>
      <c r="B284" s="1" t="s">
        <v>342</v>
      </c>
      <c r="C284" s="215">
        <v>120</v>
      </c>
      <c r="D284" s="28"/>
    </row>
    <row r="285" spans="1:15" ht="18.75">
      <c r="A285" s="7"/>
      <c r="B285" s="1" t="s">
        <v>343</v>
      </c>
      <c r="C285" s="215">
        <v>220</v>
      </c>
      <c r="D285" s="28"/>
    </row>
    <row r="286" spans="1:15" ht="18.75">
      <c r="A286" s="7"/>
      <c r="B286" s="1" t="s">
        <v>344</v>
      </c>
      <c r="C286" s="215">
        <v>120</v>
      </c>
      <c r="D286" s="28"/>
    </row>
    <row r="287" spans="1:15" ht="18.75">
      <c r="A287" s="7"/>
      <c r="B287" s="1" t="s">
        <v>345</v>
      </c>
      <c r="C287" s="215">
        <v>160</v>
      </c>
      <c r="D287" s="28"/>
    </row>
    <row r="288" spans="1:15" ht="18.75">
      <c r="A288" s="7"/>
      <c r="B288" s="1" t="s">
        <v>346</v>
      </c>
      <c r="C288" s="215">
        <v>50</v>
      </c>
      <c r="D288" s="28"/>
    </row>
    <row r="289" spans="1:15" ht="18.75">
      <c r="A289" s="7"/>
      <c r="B289" s="1" t="s">
        <v>347</v>
      </c>
      <c r="C289" s="215">
        <v>0</v>
      </c>
      <c r="D289" s="28"/>
    </row>
    <row r="290" spans="1:15" ht="15.75" thickBot="1">
      <c r="B290" s="171" t="s">
        <v>348</v>
      </c>
      <c r="C290" s="216">
        <v>150</v>
      </c>
      <c r="D290" s="28"/>
    </row>
    <row r="291" spans="1:15">
      <c r="C291" s="32"/>
    </row>
    <row r="292" spans="1:15">
      <c r="C292" s="32"/>
    </row>
    <row r="293" spans="1:15" ht="18.75">
      <c r="A293" s="7" t="s">
        <v>367</v>
      </c>
      <c r="C293" s="32"/>
    </row>
    <row r="294" spans="1:15" ht="19.5" thickBot="1">
      <c r="A294" s="7"/>
      <c r="C294" s="32"/>
    </row>
    <row r="295" spans="1:15" ht="45.75" thickBot="1">
      <c r="B295" s="212" t="s">
        <v>350</v>
      </c>
      <c r="C295" s="327">
        <v>423.32</v>
      </c>
      <c r="D295" s="28"/>
    </row>
    <row r="296" spans="1:15">
      <c r="C296" s="32"/>
    </row>
    <row r="298" spans="1:15" ht="21">
      <c r="A298" s="367" t="s">
        <v>368</v>
      </c>
      <c r="B298" s="367"/>
      <c r="C298" s="367"/>
      <c r="D298" s="367"/>
      <c r="E298" s="367"/>
      <c r="F298" s="367"/>
      <c r="G298" s="367"/>
      <c r="H298" s="367"/>
      <c r="I298" s="367"/>
      <c r="J298" s="367"/>
      <c r="K298" s="367"/>
      <c r="L298" s="367"/>
      <c r="M298" s="367"/>
      <c r="N298" s="367"/>
      <c r="O298" s="367"/>
    </row>
    <row r="299" spans="1:15" ht="2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32"/>
      <c r="N299" s="27"/>
      <c r="O299" s="27"/>
    </row>
    <row r="300" spans="1:15" ht="15.75" thickBot="1">
      <c r="B300" s="213" t="s">
        <v>369</v>
      </c>
      <c r="F300" s="213" t="s">
        <v>370</v>
      </c>
    </row>
    <row r="301" spans="1:15" ht="30">
      <c r="B301" s="186" t="s">
        <v>355</v>
      </c>
      <c r="C301" s="214" t="s">
        <v>371</v>
      </c>
      <c r="F301" s="217" t="s">
        <v>355</v>
      </c>
      <c r="G301" s="214" t="s">
        <v>371</v>
      </c>
    </row>
    <row r="302" spans="1:15">
      <c r="B302" s="1" t="s">
        <v>289</v>
      </c>
      <c r="C302" s="215">
        <v>24332.618330999998</v>
      </c>
      <c r="D302" s="28"/>
      <c r="F302" s="1" t="s">
        <v>372</v>
      </c>
      <c r="G302" s="215">
        <v>20413.42330174</v>
      </c>
      <c r="H302" s="28"/>
      <c r="I302" s="45"/>
    </row>
    <row r="303" spans="1:15">
      <c r="B303" s="1" t="s">
        <v>290</v>
      </c>
      <c r="C303" s="215">
        <v>20585.759878740002</v>
      </c>
      <c r="D303" s="28"/>
      <c r="F303" s="1" t="s">
        <v>373</v>
      </c>
      <c r="G303" s="215">
        <v>16820.46191518</v>
      </c>
      <c r="H303" s="28"/>
      <c r="I303" s="45"/>
    </row>
    <row r="304" spans="1:15">
      <c r="B304" s="1" t="s">
        <v>374</v>
      </c>
      <c r="C304" s="215">
        <v>13470.871931439999</v>
      </c>
      <c r="D304" s="28"/>
      <c r="F304" s="1" t="s">
        <v>375</v>
      </c>
      <c r="G304" s="215">
        <v>15820.286744219999</v>
      </c>
      <c r="H304" s="28"/>
      <c r="I304" s="45"/>
    </row>
    <row r="305" spans="2:9" ht="15.75" thickBot="1">
      <c r="B305" s="171" t="s">
        <v>376</v>
      </c>
      <c r="C305" s="216">
        <v>10901.3687391</v>
      </c>
      <c r="D305" s="28"/>
      <c r="F305" s="171" t="s">
        <v>377</v>
      </c>
      <c r="G305" s="216">
        <v>12557.729244059999</v>
      </c>
      <c r="H305" s="28"/>
      <c r="I305" s="45"/>
    </row>
    <row r="306" spans="2:9">
      <c r="G306" s="109"/>
    </row>
  </sheetData>
  <mergeCells count="44">
    <mergeCell ref="B99:C99"/>
    <mergeCell ref="D99:E99"/>
    <mergeCell ref="A2:O2"/>
    <mergeCell ref="B95:C97"/>
    <mergeCell ref="D95:E97"/>
    <mergeCell ref="B98:C98"/>
    <mergeCell ref="D98:E98"/>
    <mergeCell ref="B100:C100"/>
    <mergeCell ref="D100:E100"/>
    <mergeCell ref="B101:C101"/>
    <mergeCell ref="D101:E101"/>
    <mergeCell ref="B105:C107"/>
    <mergeCell ref="D105:E107"/>
    <mergeCell ref="B215:C215"/>
    <mergeCell ref="D215:E215"/>
    <mergeCell ref="B108:C108"/>
    <mergeCell ref="D108:E108"/>
    <mergeCell ref="B109:C109"/>
    <mergeCell ref="D109:E109"/>
    <mergeCell ref="B110:C110"/>
    <mergeCell ref="D110:E110"/>
    <mergeCell ref="B111:C111"/>
    <mergeCell ref="D111:E111"/>
    <mergeCell ref="A124:O124"/>
    <mergeCell ref="B212:C214"/>
    <mergeCell ref="D212:E214"/>
    <mergeCell ref="B274:C274"/>
    <mergeCell ref="D274:E274"/>
    <mergeCell ref="B216:C216"/>
    <mergeCell ref="D216:E216"/>
    <mergeCell ref="B217:C217"/>
    <mergeCell ref="D217:E217"/>
    <mergeCell ref="B218:C218"/>
    <mergeCell ref="D218:E218"/>
    <mergeCell ref="A253:O253"/>
    <mergeCell ref="B270:C272"/>
    <mergeCell ref="D270:E272"/>
    <mergeCell ref="B273:C273"/>
    <mergeCell ref="D273:E273"/>
    <mergeCell ref="B275:C275"/>
    <mergeCell ref="D275:E275"/>
    <mergeCell ref="B276:C276"/>
    <mergeCell ref="D276:E276"/>
    <mergeCell ref="A298:O298"/>
  </mergeCells>
  <hyperlinks>
    <hyperlink ref="B232" r:id="rId1" display="https://www.uab.cat/doc/normativa-uab-indumentaria" xr:uid="{186CBCFC-EEEB-48F9-986C-AF4DD74A0359}"/>
    <hyperlink ref="B280" r:id="rId2" display="https://www.uab.cat/doc/normativa-uab-indumentaria" xr:uid="{0C048BC4-3D7A-4A04-B52A-6DFE5BE5DA71}"/>
  </hyperlinks>
  <pageMargins left="0.7" right="0.7" top="0.75" bottom="0.75" header="0.3" footer="0.3"/>
  <pageSetup paperSize="9" scale="48" fitToHeight="0" orientation="landscape" r:id="rId3"/>
  <rowBreaks count="3" manualBreakCount="3">
    <brk id="122" max="15" man="1"/>
    <brk id="179" max="15" man="1"/>
    <brk id="208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2:Q25"/>
  <sheetViews>
    <sheetView showGridLines="0" zoomScale="85" zoomScaleNormal="85" workbookViewId="0">
      <selection activeCell="A19" sqref="A19"/>
    </sheetView>
  </sheetViews>
  <sheetFormatPr defaultColWidth="9.140625" defaultRowHeight="15"/>
  <cols>
    <col min="1" max="1" width="37" bestFit="1" customWidth="1"/>
    <col min="2" max="6" width="11" customWidth="1"/>
    <col min="7" max="7" width="17.85546875" customWidth="1"/>
    <col min="8" max="8" width="19" customWidth="1"/>
    <col min="9" max="13" width="11" customWidth="1"/>
    <col min="14" max="14" width="19.140625" customWidth="1"/>
    <col min="15" max="15" width="19" customWidth="1"/>
  </cols>
  <sheetData>
    <row r="2" spans="1:16" ht="15.75">
      <c r="A2" s="15"/>
      <c r="B2" s="538" t="s">
        <v>427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</row>
    <row r="3" spans="1:16" ht="15" customHeight="1">
      <c r="A3" s="15"/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</row>
    <row r="4" spans="1:16" ht="15.75" customHeight="1">
      <c r="A4" s="539"/>
      <c r="B4" s="540" t="s">
        <v>378</v>
      </c>
      <c r="C4" s="540"/>
      <c r="D4" s="540"/>
      <c r="E4" s="540"/>
      <c r="F4" s="540"/>
      <c r="G4" s="540"/>
      <c r="H4" s="540"/>
      <c r="I4" s="541" t="s">
        <v>379</v>
      </c>
      <c r="J4" s="541"/>
      <c r="K4" s="541"/>
      <c r="L4" s="541"/>
      <c r="M4" s="541"/>
      <c r="N4" s="541"/>
      <c r="O4" s="541"/>
    </row>
    <row r="5" spans="1:16">
      <c r="A5" s="539"/>
      <c r="B5" s="540"/>
      <c r="C5" s="540"/>
      <c r="D5" s="540"/>
      <c r="E5" s="540"/>
      <c r="F5" s="540"/>
      <c r="G5" s="540"/>
      <c r="H5" s="540"/>
      <c r="I5" s="541"/>
      <c r="J5" s="541"/>
      <c r="K5" s="541"/>
      <c r="L5" s="541"/>
      <c r="M5" s="541"/>
      <c r="N5" s="541"/>
      <c r="O5" s="541"/>
    </row>
    <row r="6" spans="1:16">
      <c r="A6" s="539"/>
      <c r="B6" s="540"/>
      <c r="C6" s="540"/>
      <c r="D6" s="540"/>
      <c r="E6" s="540"/>
      <c r="F6" s="540"/>
      <c r="G6" s="540"/>
      <c r="H6" s="540"/>
      <c r="I6" s="541"/>
      <c r="J6" s="541"/>
      <c r="K6" s="541"/>
      <c r="L6" s="541"/>
      <c r="M6" s="541"/>
      <c r="N6" s="541"/>
      <c r="O6" s="541"/>
    </row>
    <row r="7" spans="1:16" ht="30">
      <c r="A7" s="56"/>
      <c r="B7" s="130" t="s">
        <v>380</v>
      </c>
      <c r="C7" s="131" t="s">
        <v>381</v>
      </c>
      <c r="D7" s="131" t="s">
        <v>382</v>
      </c>
      <c r="E7" s="131" t="s">
        <v>383</v>
      </c>
      <c r="F7" s="131" t="s">
        <v>384</v>
      </c>
      <c r="G7" s="130" t="s">
        <v>385</v>
      </c>
      <c r="H7" s="130" t="s">
        <v>386</v>
      </c>
      <c r="I7" s="130" t="s">
        <v>387</v>
      </c>
      <c r="J7" s="130" t="s">
        <v>381</v>
      </c>
      <c r="K7" s="130" t="s">
        <v>382</v>
      </c>
      <c r="L7" s="130" t="s">
        <v>383</v>
      </c>
      <c r="M7" s="130" t="s">
        <v>384</v>
      </c>
      <c r="N7" s="130" t="s">
        <v>385</v>
      </c>
      <c r="O7" s="130" t="s">
        <v>388</v>
      </c>
    </row>
    <row r="8" spans="1:16" ht="34.5" customHeight="1">
      <c r="A8" s="128" t="s">
        <v>389</v>
      </c>
      <c r="B8" s="141" t="s">
        <v>390</v>
      </c>
      <c r="C8" s="132" t="s">
        <v>391</v>
      </c>
      <c r="D8" s="133">
        <v>0</v>
      </c>
      <c r="E8" s="133">
        <v>0</v>
      </c>
      <c r="F8" s="132" t="s">
        <v>392</v>
      </c>
      <c r="G8" s="132">
        <v>5.7999999999999996E-3</v>
      </c>
      <c r="H8" s="134">
        <f>B8+C8+D8+E8+F8+G8</f>
        <v>0.26280000000000003</v>
      </c>
      <c r="I8" s="132" t="s">
        <v>393</v>
      </c>
      <c r="J8" s="133" t="s">
        <v>394</v>
      </c>
      <c r="K8" s="133" t="s">
        <v>394</v>
      </c>
      <c r="L8" s="133" t="s">
        <v>394</v>
      </c>
      <c r="M8" s="132" t="s">
        <v>395</v>
      </c>
      <c r="N8" s="132">
        <v>1.1999999999999999E-3</v>
      </c>
      <c r="O8" s="134">
        <f>I8+J8+K8+L8+M8+N8</f>
        <v>4.9200000000000001E-2</v>
      </c>
    </row>
    <row r="9" spans="1:16" ht="30" customHeight="1">
      <c r="A9" s="128" t="s">
        <v>396</v>
      </c>
      <c r="B9" s="141" t="s">
        <v>397</v>
      </c>
      <c r="C9" s="132" t="s">
        <v>398</v>
      </c>
      <c r="D9" s="133">
        <v>0</v>
      </c>
      <c r="E9" s="133">
        <v>0</v>
      </c>
      <c r="F9" s="133">
        <v>0</v>
      </c>
      <c r="G9" s="132">
        <v>5.7999999999999996E-3</v>
      </c>
      <c r="H9" s="134">
        <f t="shared" ref="H9:H12" si="0">B9+C9+D9+E9+F9+G9</f>
        <v>0.24879999999999999</v>
      </c>
      <c r="I9" s="132" t="s">
        <v>393</v>
      </c>
      <c r="J9" s="133" t="s">
        <v>394</v>
      </c>
      <c r="K9" s="133" t="s">
        <v>394</v>
      </c>
      <c r="L9" s="133" t="s">
        <v>394</v>
      </c>
      <c r="M9" s="133" t="s">
        <v>394</v>
      </c>
      <c r="N9" s="132">
        <v>1.1999999999999999E-3</v>
      </c>
      <c r="O9" s="134">
        <f t="shared" ref="O9:O13" si="1">I9+J9+K9+L9+M9+N9</f>
        <v>4.82E-2</v>
      </c>
      <c r="P9" s="139"/>
    </row>
    <row r="10" spans="1:16" ht="30" customHeight="1">
      <c r="A10" s="128" t="s">
        <v>399</v>
      </c>
      <c r="B10" s="141" t="s">
        <v>397</v>
      </c>
      <c r="C10" s="132" t="s">
        <v>391</v>
      </c>
      <c r="D10" s="132" t="s">
        <v>400</v>
      </c>
      <c r="E10" s="133">
        <v>0</v>
      </c>
      <c r="F10" s="132" t="s">
        <v>392</v>
      </c>
      <c r="G10" s="132">
        <v>5.7999999999999996E-3</v>
      </c>
      <c r="H10" s="134">
        <f t="shared" si="0"/>
        <v>0.31779999999999997</v>
      </c>
      <c r="I10" s="132" t="s">
        <v>393</v>
      </c>
      <c r="J10" s="133" t="s">
        <v>394</v>
      </c>
      <c r="K10" s="132" t="s">
        <v>401</v>
      </c>
      <c r="L10" s="133" t="s">
        <v>394</v>
      </c>
      <c r="M10" s="132" t="s">
        <v>395</v>
      </c>
      <c r="N10" s="132">
        <v>1.1999999999999999E-3</v>
      </c>
      <c r="O10" s="134">
        <f t="shared" si="1"/>
        <v>6.4700000000000008E-2</v>
      </c>
      <c r="P10" s="139"/>
    </row>
    <row r="11" spans="1:16" ht="30.75" customHeight="1">
      <c r="A11" s="128" t="s">
        <v>402</v>
      </c>
      <c r="B11" s="141" t="s">
        <v>397</v>
      </c>
      <c r="C11" s="132" t="s">
        <v>391</v>
      </c>
      <c r="D11" s="132" t="s">
        <v>400</v>
      </c>
      <c r="E11" s="132" t="s">
        <v>403</v>
      </c>
      <c r="F11" s="132" t="s">
        <v>392</v>
      </c>
      <c r="G11" s="132">
        <v>5.7999999999999996E-3</v>
      </c>
      <c r="H11" s="134">
        <f t="shared" si="0"/>
        <v>0.31979999999999997</v>
      </c>
      <c r="I11" s="132" t="s">
        <v>393</v>
      </c>
      <c r="J11" s="133" t="s">
        <v>394</v>
      </c>
      <c r="K11" s="132" t="s">
        <v>401</v>
      </c>
      <c r="L11" s="133" t="s">
        <v>394</v>
      </c>
      <c r="M11" s="132" t="s">
        <v>395</v>
      </c>
      <c r="N11" s="132">
        <v>1.1999999999999999E-3</v>
      </c>
      <c r="O11" s="134">
        <f t="shared" si="1"/>
        <v>6.4700000000000008E-2</v>
      </c>
    </row>
    <row r="12" spans="1:16" ht="29.25" customHeight="1">
      <c r="A12" s="129" t="s">
        <v>404</v>
      </c>
      <c r="B12" s="141" t="s">
        <v>397</v>
      </c>
      <c r="C12" s="132" t="s">
        <v>391</v>
      </c>
      <c r="D12" s="132" t="s">
        <v>405</v>
      </c>
      <c r="E12" s="132" t="s">
        <v>403</v>
      </c>
      <c r="F12" s="132" t="s">
        <v>392</v>
      </c>
      <c r="G12" s="132">
        <v>5.7999999999999996E-3</v>
      </c>
      <c r="H12" s="134">
        <f t="shared" si="0"/>
        <v>0.33179999999999998</v>
      </c>
      <c r="I12" s="132" t="s">
        <v>393</v>
      </c>
      <c r="J12" s="133" t="s">
        <v>394</v>
      </c>
      <c r="K12" s="132" t="s">
        <v>406</v>
      </c>
      <c r="L12" s="133" t="s">
        <v>394</v>
      </c>
      <c r="M12" s="132" t="s">
        <v>395</v>
      </c>
      <c r="N12" s="132">
        <v>1.1999999999999999E-3</v>
      </c>
      <c r="O12" s="134">
        <f t="shared" si="1"/>
        <v>6.5200000000000008E-2</v>
      </c>
      <c r="P12" s="139"/>
    </row>
    <row r="13" spans="1:16" ht="60">
      <c r="A13" s="140" t="s">
        <v>407</v>
      </c>
      <c r="B13" s="141">
        <v>0.23599999999999999</v>
      </c>
      <c r="C13" s="132" t="s">
        <v>391</v>
      </c>
      <c r="D13" s="132" t="s">
        <v>405</v>
      </c>
      <c r="E13" s="132" t="s">
        <v>403</v>
      </c>
      <c r="F13" s="132" t="s">
        <v>392</v>
      </c>
      <c r="G13" s="132">
        <v>5.7999999999999996E-3</v>
      </c>
      <c r="H13" s="334" t="s">
        <v>426</v>
      </c>
      <c r="I13" s="132" t="s">
        <v>393</v>
      </c>
      <c r="J13" s="133" t="s">
        <v>394</v>
      </c>
      <c r="K13" s="132" t="s">
        <v>406</v>
      </c>
      <c r="L13" s="133" t="s">
        <v>394</v>
      </c>
      <c r="M13" s="132" t="s">
        <v>395</v>
      </c>
      <c r="N13" s="132">
        <v>1.1999999999999999E-3</v>
      </c>
      <c r="O13" s="134">
        <f t="shared" si="1"/>
        <v>6.5200000000000008E-2</v>
      </c>
      <c r="P13" s="139"/>
    </row>
    <row r="14" spans="1:16" ht="30">
      <c r="A14" s="129" t="s">
        <v>408</v>
      </c>
      <c r="B14" s="142" t="s">
        <v>409</v>
      </c>
      <c r="C14" s="135" t="s">
        <v>410</v>
      </c>
      <c r="D14" s="136" t="s">
        <v>394</v>
      </c>
      <c r="E14" s="136" t="s">
        <v>394</v>
      </c>
      <c r="F14" s="136" t="s">
        <v>394</v>
      </c>
      <c r="G14" s="136">
        <v>0</v>
      </c>
      <c r="H14" s="144">
        <f>B14+C14</f>
        <v>53.79</v>
      </c>
      <c r="I14" s="137">
        <v>9.43</v>
      </c>
      <c r="J14" s="138" t="s">
        <v>394</v>
      </c>
      <c r="K14" s="138" t="s">
        <v>394</v>
      </c>
      <c r="L14" s="138" t="s">
        <v>394</v>
      </c>
      <c r="M14" s="138" t="s">
        <v>394</v>
      </c>
      <c r="N14" s="136">
        <v>0</v>
      </c>
      <c r="O14" s="145">
        <f>I14</f>
        <v>9.43</v>
      </c>
      <c r="P14" s="139"/>
    </row>
    <row r="15" spans="1:16">
      <c r="A15" t="s">
        <v>210</v>
      </c>
      <c r="B15" t="s">
        <v>210</v>
      </c>
      <c r="C15" t="s">
        <v>210</v>
      </c>
      <c r="D15" t="s">
        <v>210</v>
      </c>
      <c r="E15" t="s">
        <v>210</v>
      </c>
      <c r="F15" t="s">
        <v>210</v>
      </c>
      <c r="H15" t="s">
        <v>210</v>
      </c>
      <c r="I15" t="s">
        <v>210</v>
      </c>
      <c r="J15" t="s">
        <v>210</v>
      </c>
      <c r="K15" t="s">
        <v>210</v>
      </c>
      <c r="L15" t="s">
        <v>210</v>
      </c>
    </row>
    <row r="16" spans="1:16">
      <c r="B16" t="s">
        <v>210</v>
      </c>
      <c r="C16" t="s">
        <v>210</v>
      </c>
      <c r="D16" t="s">
        <v>210</v>
      </c>
      <c r="E16" t="s">
        <v>210</v>
      </c>
      <c r="F16" t="s">
        <v>210</v>
      </c>
      <c r="K16" t="s">
        <v>210</v>
      </c>
      <c r="L16" t="s">
        <v>210</v>
      </c>
      <c r="M16" t="s">
        <v>210</v>
      </c>
      <c r="O16" t="s">
        <v>210</v>
      </c>
    </row>
    <row r="17" spans="1:17">
      <c r="H17" s="484" t="s">
        <v>210</v>
      </c>
      <c r="I17" s="484"/>
      <c r="J17" s="484"/>
      <c r="M17" t="s">
        <v>210</v>
      </c>
      <c r="O17" t="s">
        <v>210</v>
      </c>
      <c r="Q17" t="s">
        <v>210</v>
      </c>
    </row>
    <row r="18" spans="1:17">
      <c r="A18" s="143" t="s">
        <v>428</v>
      </c>
      <c r="B18" s="138">
        <v>4495.5</v>
      </c>
      <c r="F18" t="s">
        <v>210</v>
      </c>
      <c r="I18" t="s">
        <v>210</v>
      </c>
      <c r="L18" t="s">
        <v>210</v>
      </c>
      <c r="M18" t="s">
        <v>210</v>
      </c>
      <c r="O18" t="s">
        <v>210</v>
      </c>
    </row>
    <row r="19" spans="1:17">
      <c r="M19" t="s">
        <v>210</v>
      </c>
    </row>
    <row r="20" spans="1:17" ht="15" customHeight="1">
      <c r="B20" s="543" t="s">
        <v>411</v>
      </c>
      <c r="C20" s="543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</row>
    <row r="21" spans="1:17" ht="18.75" customHeight="1">
      <c r="B21" s="54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43"/>
    </row>
    <row r="24" spans="1:17">
      <c r="B24" s="542" t="s">
        <v>412</v>
      </c>
      <c r="C24" s="542"/>
      <c r="D24" s="542"/>
      <c r="E24" s="138">
        <v>51.68</v>
      </c>
    </row>
    <row r="25" spans="1:17">
      <c r="B25" s="537" t="s">
        <v>413</v>
      </c>
      <c r="C25" s="537"/>
      <c r="D25" s="537"/>
      <c r="E25" s="138">
        <v>118.04</v>
      </c>
    </row>
  </sheetData>
  <mergeCells count="8">
    <mergeCell ref="B25:D25"/>
    <mergeCell ref="B2:O3"/>
    <mergeCell ref="A4:A6"/>
    <mergeCell ref="B4:H6"/>
    <mergeCell ref="I4:O6"/>
    <mergeCell ref="B24:D24"/>
    <mergeCell ref="B20:O21"/>
    <mergeCell ref="H17:J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f2f7a8f-1b6e-4791-a5cf-5fdd23963ebc">
      <UserInfo>
        <DisplayName>Pilar Pacios Pujadó Pacios Pujado</DisplayName>
        <AccountId>16</AccountId>
        <AccountType/>
      </UserInfo>
      <UserInfo>
        <DisplayName>Ernesto Castaños Moreno</DisplayName>
        <AccountId>93</AccountId>
        <AccountType/>
      </UserInfo>
      <UserInfo>
        <DisplayName>Departament d'Economia i d'Història Econòmica -</DisplayName>
        <AccountId>95</AccountId>
        <AccountType/>
      </UserInfo>
      <UserInfo>
        <DisplayName>Unitat d'Anàlisi d'Estructures -</DisplayName>
        <AccountId>96</AccountId>
        <AccountType/>
      </UserInfo>
    </SharedWithUsers>
    <lcf76f155ced4ddcb4097134ff3c332f xmlns="2bbad6be-e6d7-47b4-b53d-d9e51b298f16">
      <Terms xmlns="http://schemas.microsoft.com/office/infopath/2007/PartnerControls"/>
    </lcf76f155ced4ddcb4097134ff3c332f>
    <TaxCatchAll xmlns="ff2f7a8f-1b6e-4791-a5cf-5fdd23963e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E1612AF98EE43B8341E165B87FCA5" ma:contentTypeVersion="18" ma:contentTypeDescription="Crea un document nou" ma:contentTypeScope="" ma:versionID="3f81d973d3a8742ba8466f553b973fe1">
  <xsd:schema xmlns:xsd="http://www.w3.org/2001/XMLSchema" xmlns:xs="http://www.w3.org/2001/XMLSchema" xmlns:p="http://schemas.microsoft.com/office/2006/metadata/properties" xmlns:ns2="2bbad6be-e6d7-47b4-b53d-d9e51b298f16" xmlns:ns3="ff2f7a8f-1b6e-4791-a5cf-5fdd23963ebc" targetNamespace="http://schemas.microsoft.com/office/2006/metadata/properties" ma:root="true" ma:fieldsID="e419ab7204fa89b8dc78dc5e1a97c975" ns2:_="" ns3:_="">
    <xsd:import namespace="2bbad6be-e6d7-47b4-b53d-d9e51b298f16"/>
    <xsd:import namespace="ff2f7a8f-1b6e-4791-a5cf-5fdd23963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d6be-e6d7-47b4-b53d-d9e51b298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f7a8f-1b6e-4791-a5cf-5fdd23963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7a9c025-2d1b-498f-b0f4-1ae979a33117}" ma:internalName="TaxCatchAll" ma:showField="CatchAllData" ma:web="ff2f7a8f-1b6e-4791-a5cf-5fdd23963e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F99BEC-885E-45F8-880C-82BBDB18E7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FD9443-D426-49DA-9E2C-B7AF2B010C36}">
  <ds:schemaRefs>
    <ds:schemaRef ds:uri="http://schemas.microsoft.com/office/2006/metadata/properties"/>
    <ds:schemaRef ds:uri="http://schemas.microsoft.com/office/infopath/2007/PartnerControls"/>
    <ds:schemaRef ds:uri="ff2f7a8f-1b6e-4791-a5cf-5fdd23963ebc"/>
    <ds:schemaRef ds:uri="2bbad6be-e6d7-47b4-b53d-d9e51b298f16"/>
  </ds:schemaRefs>
</ds:datastoreItem>
</file>

<file path=customXml/itemProps3.xml><?xml version="1.0" encoding="utf-8"?>
<ds:datastoreItem xmlns:ds="http://schemas.openxmlformats.org/officeDocument/2006/customXml" ds:itemID="{26237A76-D387-4155-AD92-CEA2CFBD2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bad6be-e6d7-47b4-b53d-d9e51b298f16"/>
    <ds:schemaRef ds:uri="ff2f7a8f-1b6e-4791-a5cf-5fdd23963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6</vt:i4>
      </vt:variant>
    </vt:vector>
  </HeadingPairs>
  <TitlesOfParts>
    <vt:vector size="12" baseType="lpstr">
      <vt:lpstr>PDI</vt:lpstr>
      <vt:lpstr>CÀRRECS ACADÈMICS</vt:lpstr>
      <vt:lpstr>MÈRITS I TRAMS</vt:lpstr>
      <vt:lpstr>INVESTIGADORS</vt:lpstr>
      <vt:lpstr>PAS</vt:lpstr>
      <vt:lpstr>COTITZACIÓ SS PAS I PDI</vt:lpstr>
      <vt:lpstr>'CÀRRECS ACADÈMICS'!Àrea_d'impressió</vt:lpstr>
      <vt:lpstr>'COTITZACIÓ SS PAS I PDI'!Àrea_d'impressió</vt:lpstr>
      <vt:lpstr>INVESTIGADORS!Àrea_d'impressió</vt:lpstr>
      <vt:lpstr>'MÈRITS I TRAMS'!Àrea_d'impressió</vt:lpstr>
      <vt:lpstr>PAS!Àrea_d'impressió</vt:lpstr>
      <vt:lpstr>PDI!Àrea_d'impressió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Renovi</dc:creator>
  <cp:keywords/>
  <dc:description/>
  <cp:lastModifiedBy>Albert Solas Molina</cp:lastModifiedBy>
  <cp:revision/>
  <dcterms:created xsi:type="dcterms:W3CDTF">2017-09-04T06:43:15Z</dcterms:created>
  <dcterms:modified xsi:type="dcterms:W3CDTF">2024-01-18T15:49:47Z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0x010100C91E1612AF98EE43B8341E165B87FCA5</vt:lpwstr>
  </property>
  <property fmtid="{D5CDD505-2E9C-101B-9397-08002B2CF9AE}" pid="3" name="MediaServiceImageTags">
    <vt:lpwstr/>
  </property>
</Properties>
</file>